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25" windowWidth="27495" windowHeight="13740" firstSheet="1" activeTab="1"/>
  </bookViews>
  <sheets>
    <sheet name="Rekapitulace stavby" sheetId="1" state="veryHidden" r:id="rId1"/>
    <sheet name="2024-001 - Boršov nad Vlt..." sheetId="2" r:id="rId2"/>
  </sheets>
  <definedNames>
    <definedName name="_xlnm._FilterDatabase" localSheetId="1" hidden="1">'2024-001 - Boršov nad Vlt...'!$C$116:$K$168</definedName>
    <definedName name="_xlnm.Print_Titles" localSheetId="1">'2024-001 - Boršov nad Vlt...'!$116:$116</definedName>
    <definedName name="_xlnm.Print_Titles" localSheetId="0">'Rekapitulace stavby'!$92:$92</definedName>
    <definedName name="_xlnm.Print_Area" localSheetId="1">'2024-001 - Boršov nad Vlt...'!$C$106:$J$168</definedName>
    <definedName name="_xlnm.Print_Area" localSheetId="0">'Rekapitulace stavby'!$D$4:$AO$76,'Rekapitulace stavby'!$C$82:$AQ$96</definedName>
  </definedNames>
  <calcPr calcId="145621"/>
</workbook>
</file>

<file path=xl/calcChain.xml><?xml version="1.0" encoding="utf-8"?>
<calcChain xmlns="http://schemas.openxmlformats.org/spreadsheetml/2006/main">
  <c r="J168" i="2" l="1"/>
  <c r="J35" i="2"/>
  <c r="J34" i="2"/>
  <c r="AY95" i="1" s="1"/>
  <c r="J33" i="2"/>
  <c r="AX95" i="1"/>
  <c r="J99" i="2"/>
  <c r="BI165" i="2"/>
  <c r="BH165" i="2"/>
  <c r="BG165" i="2"/>
  <c r="BF165" i="2"/>
  <c r="T165" i="2"/>
  <c r="T164" i="2" s="1"/>
  <c r="T163" i="2" s="1"/>
  <c r="R165" i="2"/>
  <c r="R164" i="2"/>
  <c r="R163" i="2" s="1"/>
  <c r="P165" i="2"/>
  <c r="P164" i="2" s="1"/>
  <c r="P163" i="2" s="1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0" i="2"/>
  <c r="BH140" i="2"/>
  <c r="BG140" i="2"/>
  <c r="BF140" i="2"/>
  <c r="T140" i="2"/>
  <c r="R140" i="2"/>
  <c r="P140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F111" i="2"/>
  <c r="E109" i="2"/>
  <c r="F87" i="2"/>
  <c r="E85" i="2"/>
  <c r="J22" i="2"/>
  <c r="E22" i="2"/>
  <c r="J114" i="2" s="1"/>
  <c r="J21" i="2"/>
  <c r="J19" i="2"/>
  <c r="E19" i="2"/>
  <c r="J113" i="2" s="1"/>
  <c r="J18" i="2"/>
  <c r="J16" i="2"/>
  <c r="E16" i="2"/>
  <c r="F114" i="2"/>
  <c r="J15" i="2"/>
  <c r="J13" i="2"/>
  <c r="E13" i="2"/>
  <c r="F113" i="2" s="1"/>
  <c r="J12" i="2"/>
  <c r="J10" i="2"/>
  <c r="J111" i="2"/>
  <c r="L90" i="1"/>
  <c r="AM90" i="1"/>
  <c r="AM89" i="1"/>
  <c r="L89" i="1"/>
  <c r="AM87" i="1"/>
  <c r="L87" i="1"/>
  <c r="L85" i="1"/>
  <c r="L84" i="1"/>
  <c r="J32" i="2"/>
  <c r="BK157" i="2"/>
  <c r="J153" i="2"/>
  <c r="J148" i="2"/>
  <c r="BK132" i="2"/>
  <c r="BK126" i="2"/>
  <c r="F35" i="2"/>
  <c r="J126" i="2"/>
  <c r="BK129" i="2"/>
  <c r="AS94" i="1"/>
  <c r="BK160" i="2"/>
  <c r="J160" i="2"/>
  <c r="J157" i="2"/>
  <c r="BK148" i="2"/>
  <c r="BK165" i="2"/>
  <c r="J129" i="2"/>
  <c r="J165" i="2"/>
  <c r="J123" i="2"/>
  <c r="J120" i="2"/>
  <c r="F32" i="2"/>
  <c r="BK153" i="2"/>
  <c r="BK140" i="2"/>
  <c r="J132" i="2"/>
  <c r="BK123" i="2"/>
  <c r="F34" i="2"/>
  <c r="J140" i="2"/>
  <c r="BK120" i="2"/>
  <c r="F33" i="2"/>
  <c r="P119" i="2" l="1"/>
  <c r="P118" i="2" s="1"/>
  <c r="P117" i="2" s="1"/>
  <c r="AU95" i="1" s="1"/>
  <c r="AU94" i="1" s="1"/>
  <c r="T119" i="2"/>
  <c r="T118" i="2"/>
  <c r="T117" i="2"/>
  <c r="BK119" i="2"/>
  <c r="J119" i="2" s="1"/>
  <c r="J96" i="2" s="1"/>
  <c r="R119" i="2"/>
  <c r="R118" i="2"/>
  <c r="R117" i="2"/>
  <c r="BK164" i="2"/>
  <c r="J164" i="2" s="1"/>
  <c r="J98" i="2" s="1"/>
  <c r="BB95" i="1"/>
  <c r="BB94" i="1" s="1"/>
  <c r="W31" i="1" s="1"/>
  <c r="BE165" i="2"/>
  <c r="BA95" i="1"/>
  <c r="BE126" i="2"/>
  <c r="BE129" i="2"/>
  <c r="BC95" i="1"/>
  <c r="BE132" i="2"/>
  <c r="BE140" i="2"/>
  <c r="BE148" i="2"/>
  <c r="BE153" i="2"/>
  <c r="BE157" i="2"/>
  <c r="BE160" i="2"/>
  <c r="AW95" i="1"/>
  <c r="J87" i="2"/>
  <c r="F89" i="2"/>
  <c r="J89" i="2"/>
  <c r="F90" i="2"/>
  <c r="J90" i="2"/>
  <c r="BE120" i="2"/>
  <c r="BE123" i="2"/>
  <c r="BD95" i="1"/>
  <c r="BD94" i="1" s="1"/>
  <c r="W33" i="1" s="1"/>
  <c r="BC94" i="1"/>
  <c r="W32" i="1"/>
  <c r="BA94" i="1"/>
  <c r="W30" i="1"/>
  <c r="BK118" i="2" l="1"/>
  <c r="J118" i="2"/>
  <c r="J95" i="2" s="1"/>
  <c r="BK163" i="2"/>
  <c r="J163" i="2"/>
  <c r="J97" i="2"/>
  <c r="AX94" i="1"/>
  <c r="AY94" i="1"/>
  <c r="J31" i="2"/>
  <c r="AV95" i="1"/>
  <c r="AT95" i="1"/>
  <c r="AW94" i="1"/>
  <c r="AK30" i="1"/>
  <c r="F31" i="2"/>
  <c r="AZ95" i="1" s="1"/>
  <c r="AZ94" i="1" s="1"/>
  <c r="W29" i="1" s="1"/>
  <c r="BK117" i="2" l="1"/>
  <c r="J117" i="2"/>
  <c r="J94" i="2"/>
  <c r="AV94" i="1"/>
  <c r="AK29" i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<sst xmlns="http://schemas.openxmlformats.org/spreadsheetml/2006/main" count="687" uniqueCount="195">
  <si>
    <t>Export Komplet</t>
  </si>
  <si>
    <t/>
  </si>
  <si>
    <t>2.0</t>
  </si>
  <si>
    <t>ZAMOK</t>
  </si>
  <si>
    <t>False</t>
  </si>
  <si>
    <t>{d845e71b-1f8c-454e-ae93-b2bf3c02f0e1}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</si>
  <si>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</si>
  <si>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</si>
  <si>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</si>
  <si>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</si>
  <si>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</si>
  <si>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</si>
  <si>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</si>
  <si>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</si>
  <si>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</si>
  <si>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</si>
  <si>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</si>
  <si>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Boršov nad Vltavou - havarijní zásah</t>
  </si>
  <si>
    <t>KSO:</t>
  </si>
  <si>
    <t>CC-CZ:</t>
  </si>
  <si>
    <t>Místo:</t>
  </si>
  <si>
    <t>Boršov nad Vltavou</t>
  </si>
  <si>
    <t>Datum:</t>
  </si>
  <si>
    <t>9. 1. 2024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</si>
  <si>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</si>
  <si>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</si>
  <si>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</si>
  <si>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</si>
  <si>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</si>
  <si>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</si>
  <si>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</si>
  <si>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</si>
  <si>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</si>
  <si>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</si>
  <si>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</si>
  <si>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</si>
  <si>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</si>
  <si>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</si>
  <si>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</si>
  <si>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</si>
  <si>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</si>
  <si>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</si>
  <si>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</si>
  <si>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</si>
  <si>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</si>
  <si>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</si>
  <si>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</si>
  <si>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</si>
  <si>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</si>
  <si>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</si>
  <si>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</si>
  <si>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</si>
  <si>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</si>
  <si>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</si>
  <si>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</si>
  <si>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</si>
  <si>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</si>
  <si>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</si>
  <si>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</si>
  <si>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</si>
  <si>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</si>
  <si>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</si>
  <si>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</si>
  <si>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</si>
  <si>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</si>
  <si>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</si>
  <si>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</si>
  <si>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</si>
  <si>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</si>
  <si>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</si>
  <si>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</si>
  <si>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</si>
  <si>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</si>
  <si>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</si>
  <si>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</si>
  <si>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</si>
  <si>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</si>
  <si>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</si>
  <si>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</si>
  <si>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</si>
  <si>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</si>
  <si>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</si>
  <si>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</si>
  <si>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</si>
  <si>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</si>
  <si>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</si>
  <si>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</si>
  <si>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</si>
  <si>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</si>
  <si>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</si>
  <si>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</si>
  <si>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</si>
  <si>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</si>
  <si>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</si>
  <si>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</si>
  <si>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</si>
  <si>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</si>
  <si>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</si>
  <si>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</si>
  <si>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</si>
  <si>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</si>
  <si>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</si>
  <si>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</si>
  <si>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</si>
  <si>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</si>
  <si>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</si>
  <si>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</si>
  <si>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</si>
  <si>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</si>
  <si>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</si>
  <si>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</si>
  <si>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</si>
  <si>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s odřezáním kmene a s odvětvením listnatých, průměru kmene přes 300 do 500 mm</t>
  </si>
  <si>
    <t>kus</t>
  </si>
  <si>
    <t>4</t>
  </si>
  <si>
    <t>-1586414391</t>
  </si>
  <si>
    <t>P</t>
  </si>
  <si>
    <t>Poznámka k položce:_x000D_
Soubor 01 - Odstranění vegetace</t>
  </si>
  <si>
    <t>VV</t>
  </si>
  <si>
    <t>"kácení určených rizikových stromů narušujících skalní masiv"6</t>
  </si>
  <si>
    <t>112101122</t>
  </si>
  <si>
    <t>Odstranění stromů s odřezáním kmene a s odvětvením jehličnatých bez odkornění, průměru kmene přes 300 do 500 mm</t>
  </si>
  <si>
    <t>-1640152383</t>
  </si>
  <si>
    <t>"kácení určených rizikových stromů narušujících skalní masiv"8</t>
  </si>
  <si>
    <t>3</t>
  </si>
  <si>
    <t>112151314</t>
  </si>
  <si>
    <t>Pokácení stromu postupné bez spouštění částí kmene a koruny o průměru na řezné ploše pařezu přes 400 do 500 mm</t>
  </si>
  <si>
    <t>743978863</t>
  </si>
  <si>
    <t>"kácení určených rizikových stromů narušujících skalní masiv"3</t>
  </si>
  <si>
    <t>112151354</t>
  </si>
  <si>
    <t>Pokácení stromu postupné se spouštěním částí kmene a koruny o průměru na řezné ploše pařezu přes 400 do 500 mm</t>
  </si>
  <si>
    <t>-2133642166</t>
  </si>
  <si>
    <t>"kácení určených rizikových stromů narušujících skalní masiv"7</t>
  </si>
  <si>
    <t>5</t>
  </si>
  <si>
    <t>155211112</t>
  </si>
  <si>
    <t>Očištění skalních ploch horolezeckou technikou odstranění vegetace včetně stažení k zemi, odklizení na hromady na vzdálenost do 50 m nebo na naložení na dopravní prostředek keřů a stromů do průměru 10 cm</t>
  </si>
  <si>
    <t>m2</t>
  </si>
  <si>
    <t>952967560</t>
  </si>
  <si>
    <t>"Úsek 1 - základní plošné odstranění křovin, travin a drobného náletu"40*20*1,25"členitost svahu"*0,4"hustota porostu"</t>
  </si>
  <si>
    <t>"Úsek 2 - základní plošné odstranění křovin, travin a drobného náletu"30*30*1,30"členitost svahu"*0,35"hustota porostu"</t>
  </si>
  <si>
    <t>"Úsek 3 - základní plošné odstranění křovin, travin a drobného náletu"30*25*1,25"členitost svahu"*0,4"hustota porostu"</t>
  </si>
  <si>
    <t>"Úsek 4 - základní plošné odstranění křovin, travin a drobného náletu"50*30*1,30"členitost svahu"*0,4"hustota porostu"</t>
  </si>
  <si>
    <t>"Úsek 5 - základní plošné odstranění křovin, travin a drobného náletu"40*40*1,25"členitost svahu"*0,35"hustota porostu"</t>
  </si>
  <si>
    <t>"Úsek 6 - základní plošné odstranění křovin, travin a drobného náletu"40*40*1,25"členitost svahu"*0,35"hustota porostu"</t>
  </si>
  <si>
    <t>6</t>
  </si>
  <si>
    <t>155211122</t>
  </si>
  <si>
    <t>Očištění skalních ploch horolezeckou technikou očištění ručními nástroji motykami, páčidly</t>
  </si>
  <si>
    <t>m3</t>
  </si>
  <si>
    <t>1440089927</t>
  </si>
  <si>
    <t xml:space="preserve">Poznámka k položce:_x000D_
Soubor 02 - Očištění skalního svahu_x000D_
_x000D_
</t>
  </si>
  <si>
    <t>"Úsek 1 -základní očištění svahu"40*20*1,25*0,1"mocnost zásahu"*0,25"rozsah plošného zásahu"</t>
  </si>
  <si>
    <t>"Úsek 2 -základní očištění svahu"30*30*1,30*0,1"mocnost zásahu"*0,2"rozsah plošného zásahu"</t>
  </si>
  <si>
    <t>"Úsek 3 -základní očištění svahu"30*25*1,25*0,1"mocnost zásahu"*0,15"rozsah plošného zásahu"</t>
  </si>
  <si>
    <t>"Úsek 4 -základní očištění svahu"50*30*1,30*0,1"mocnost zásahu"*0,2"rozsah plošného zásahu"</t>
  </si>
  <si>
    <t>"Úsek 5 -základní očištění svahu"40*40*1,25*0,1"mocnost zásahu"*0,15"rozsah plošného zásahu"</t>
  </si>
  <si>
    <t>"Úsek 6 -základní očištění svahu"40*40*1,25*0,1"mocnost zásahu"*0,15"rozsah plošného zásahu"</t>
  </si>
  <si>
    <t>7</t>
  </si>
  <si>
    <t>155211311</t>
  </si>
  <si>
    <t>Odtěžení nestabilních hornin ze skalních stěn horolezeckou technikou s přehozením na vzdálenost do 3 m nebo s naložením na dopravní prostředek s použitím pneumatického nářadí</t>
  </si>
  <si>
    <t>-509403874</t>
  </si>
  <si>
    <t xml:space="preserve">Poznámka k položce:_x000D_
Soubor 03 - Odtěžení bloků_x000D_
</t>
  </si>
  <si>
    <t>"Úsek 2 - odtěžení rizikových bloků dle určení geotechnika"2,35</t>
  </si>
  <si>
    <t>"Úsek 4 - odtěžení rizikových bloků dle určení geotechnika"5,65</t>
  </si>
  <si>
    <t>"Úsek 5 - odtěžení rizikových bloků dle určení geotechnika"2,75</t>
  </si>
  <si>
    <t>8</t>
  </si>
  <si>
    <t>155211313</t>
  </si>
  <si>
    <t>Odtěžení nestabilních hornin ze skalních stěn horolezeckou technikou s přehozením na vzdálenost do 3 m nebo s naložením na dopravní prostředek hydraulickými klíny</t>
  </si>
  <si>
    <t>-1061693755</t>
  </si>
  <si>
    <t>Poznámka k položce:_x000D_
Soubor 03 - Odtěžení bloků</t>
  </si>
  <si>
    <t>"Úsek 4 - odtěžení rizikových bloků dle určení geotechnika"3,15</t>
  </si>
  <si>
    <t>"Úsek 5 - odtěžení rizikových bloků dle určení geotechnika"4,25</t>
  </si>
  <si>
    <t>9</t>
  </si>
  <si>
    <t>162211211</t>
  </si>
  <si>
    <t>Vodorovné přemístění výkopku nebo sypaniny nošením s vyprázdněním nádoby na hromady nebo do dopravního prostředku na vzdálenost do 10 m z horniny třídy těžitelnosti II, skupiny 4 a 5</t>
  </si>
  <si>
    <t>-1898283954</t>
  </si>
  <si>
    <t>Poznámka k položce:_x000D_
Soubor 08 - Přesuny hmot a dokončovací práce</t>
  </si>
  <si>
    <t>"ruční přesun suti na místo uložení"7,40+10,750+120</t>
  </si>
  <si>
    <t>10</t>
  </si>
  <si>
    <t>162211219</t>
  </si>
  <si>
    <t>Vodorovné přemístění výkopku nebo sypaniny nošením s vyprázdněním nádoby na hromady nebo do dopravního prostředku na vzdálenost do 10 m Příplatek za každých dalších 10 m k ceně -1211</t>
  </si>
  <si>
    <t>1696445341</t>
  </si>
  <si>
    <t>"ruční přesun suti na místo uložení do 100 m"7,40+10,750+120</t>
  </si>
  <si>
    <t>VRN</t>
  </si>
  <si>
    <t>Vedlejší rozpočtové náklady</t>
  </si>
  <si>
    <t>VRN3</t>
  </si>
  <si>
    <t>Zařízení staveniště</t>
  </si>
  <si>
    <t>11</t>
  </si>
  <si>
    <t>034002000</t>
  </si>
  <si>
    <t>Zabezpečení staveniště</t>
  </si>
  <si>
    <t>1024</t>
  </si>
  <si>
    <t>1646766527</t>
  </si>
  <si>
    <t xml:space="preserve">Poznámka k položce:_x000D_
Všeobecné práce_x000D_
</t>
  </si>
  <si>
    <t>"ohraničení a zajištění staveniště proti vstupu nepovolaných osob"150</t>
  </si>
  <si>
    <t>VRN6</t>
  </si>
  <si>
    <t>Územní vlivy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</si>
</sst>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166" fontId="8" fillId="0" borderId="20" xfId="0" applyNumberFormat="1" applyFont="1" applyBorder="1" applyAlignment="1" applyProtection="1"/>
    <xf numFmtId="166" fontId="8" fillId="0" borderId="21" xfId="0" applyNumberFormat="1" applyFont="1" applyBorder="1" applyAlignment="1" applyProtection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0"/>
      <c r="AQ5" s="20"/>
      <c r="AR5" s="18"/>
      <c r="BE5" s="214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0"/>
      <c r="AQ6" s="20"/>
      <c r="AR6" s="18"/>
      <c r="BE6" s="215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15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15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15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15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15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15"/>
      <c r="BS12" s="15" t="s">
        <v>6</v>
      </c>
    </row>
    <row r="13" spans="1:74" s="1" customFormat="1" ht="12" customHeight="1">
      <c r="B13" s="19"/>
      <c r="C13" s="20"/>
      <c r="D13" s="27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29</v>
      </c>
      <c r="AO13" s="20"/>
      <c r="AP13" s="20"/>
      <c r="AQ13" s="20"/>
      <c r="AR13" s="18"/>
      <c r="BE13" s="215"/>
      <c r="BS13" s="15" t="s">
        <v>6</v>
      </c>
    </row>
    <row r="14" spans="1:74" ht="12.75">
      <c r="B14" s="19"/>
      <c r="C14" s="20"/>
      <c r="D14" s="20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7" t="s">
        <v>27</v>
      </c>
      <c r="AL14" s="20"/>
      <c r="AM14" s="20"/>
      <c r="AN14" s="29" t="s">
        <v>29</v>
      </c>
      <c r="AO14" s="20"/>
      <c r="AP14" s="20"/>
      <c r="AQ14" s="20"/>
      <c r="AR14" s="18"/>
      <c r="BE14" s="215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15"/>
      <c r="BS15" s="15" t="s">
        <v>4</v>
      </c>
    </row>
    <row r="16" spans="1:74" s="1" customFormat="1" ht="12" customHeight="1">
      <c r="B16" s="19"/>
      <c r="C16" s="20"/>
      <c r="D16" s="27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15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15"/>
      <c r="BS17" s="15" t="s">
        <v>31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15"/>
      <c r="BS18" s="15" t="s">
        <v>6</v>
      </c>
    </row>
    <row r="19" spans="1:71" s="1" customFormat="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15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15"/>
      <c r="BS20" s="15" t="s">
        <v>4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15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15"/>
    </row>
    <row r="23" spans="1:71" s="1" customFormat="1" ht="16.5" customHeight="1">
      <c r="B23" s="19"/>
      <c r="C23" s="20"/>
      <c r="D23" s="20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0"/>
      <c r="AP23" s="20"/>
      <c r="AQ23" s="20"/>
      <c r="AR23" s="18"/>
      <c r="BE23" s="215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15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15"/>
    </row>
    <row r="26" spans="1:71" s="2" customFormat="1" ht="25.9" customHeight="1">
      <c r="A26" s="32"/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3">
        <f>ROUND(AG94,2)</f>
        <v>0</v>
      </c>
      <c r="AL26" s="224"/>
      <c r="AM26" s="224"/>
      <c r="AN26" s="224"/>
      <c r="AO26" s="224"/>
      <c r="AP26" s="34"/>
      <c r="AQ26" s="34"/>
      <c r="AR26" s="37"/>
      <c r="BE26" s="215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15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25" t="s">
        <v>35</v>
      </c>
      <c r="M28" s="225"/>
      <c r="N28" s="225"/>
      <c r="O28" s="225"/>
      <c r="P28" s="225"/>
      <c r="Q28" s="34"/>
      <c r="R28" s="34"/>
      <c r="S28" s="34"/>
      <c r="T28" s="34"/>
      <c r="U28" s="34"/>
      <c r="V28" s="34"/>
      <c r="W28" s="225" t="s">
        <v>36</v>
      </c>
      <c r="X28" s="225"/>
      <c r="Y28" s="225"/>
      <c r="Z28" s="225"/>
      <c r="AA28" s="225"/>
      <c r="AB28" s="225"/>
      <c r="AC28" s="225"/>
      <c r="AD28" s="225"/>
      <c r="AE28" s="225"/>
      <c r="AF28" s="34"/>
      <c r="AG28" s="34"/>
      <c r="AH28" s="34"/>
      <c r="AI28" s="34"/>
      <c r="AJ28" s="34"/>
      <c r="AK28" s="225" t="s">
        <v>37</v>
      </c>
      <c r="AL28" s="225"/>
      <c r="AM28" s="225"/>
      <c r="AN28" s="225"/>
      <c r="AO28" s="225"/>
      <c r="AP28" s="34"/>
      <c r="AQ28" s="34"/>
      <c r="AR28" s="37"/>
      <c r="BE28" s="215"/>
    </row>
    <row r="29" spans="1:71" s="3" customFormat="1" ht="14.45" customHeight="1">
      <c r="B29" s="38"/>
      <c r="C29" s="39"/>
      <c r="D29" s="27" t="s">
        <v>38</v>
      </c>
      <c r="E29" s="39"/>
      <c r="F29" s="27" t="s">
        <v>39</v>
      </c>
      <c r="G29" s="39"/>
      <c r="H29" s="39"/>
      <c r="I29" s="39"/>
      <c r="J29" s="39"/>
      <c r="K29" s="39"/>
      <c r="L29" s="228">
        <v>0.21</v>
      </c>
      <c r="M29" s="227"/>
      <c r="N29" s="227"/>
      <c r="O29" s="227"/>
      <c r="P29" s="227"/>
      <c r="Q29" s="39"/>
      <c r="R29" s="39"/>
      <c r="S29" s="39"/>
      <c r="T29" s="39"/>
      <c r="U29" s="39"/>
      <c r="V29" s="39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9"/>
      <c r="AG29" s="39"/>
      <c r="AH29" s="39"/>
      <c r="AI29" s="39"/>
      <c r="AJ29" s="39"/>
      <c r="AK29" s="226">
        <f>ROUND(AV94, 2)</f>
        <v>0</v>
      </c>
      <c r="AL29" s="227"/>
      <c r="AM29" s="227"/>
      <c r="AN29" s="227"/>
      <c r="AO29" s="227"/>
      <c r="AP29" s="39"/>
      <c r="AQ29" s="39"/>
      <c r="AR29" s="40"/>
      <c r="BE29" s="216"/>
    </row>
    <row r="30" spans="1:71" s="3" customFormat="1" ht="14.45" customHeight="1">
      <c r="B30" s="38"/>
      <c r="C30" s="39"/>
      <c r="D30" s="39"/>
      <c r="E30" s="39"/>
      <c r="F30" s="27" t="s">
        <v>40</v>
      </c>
      <c r="G30" s="39"/>
      <c r="H30" s="39"/>
      <c r="I30" s="39"/>
      <c r="J30" s="39"/>
      <c r="K30" s="39"/>
      <c r="L30" s="228">
        <v>0.12</v>
      </c>
      <c r="M30" s="227"/>
      <c r="N30" s="227"/>
      <c r="O30" s="227"/>
      <c r="P30" s="227"/>
      <c r="Q30" s="39"/>
      <c r="R30" s="39"/>
      <c r="S30" s="39"/>
      <c r="T30" s="39"/>
      <c r="U30" s="39"/>
      <c r="V30" s="39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9"/>
      <c r="AG30" s="39"/>
      <c r="AH30" s="39"/>
      <c r="AI30" s="39"/>
      <c r="AJ30" s="39"/>
      <c r="AK30" s="226">
        <f>ROUND(AW94, 2)</f>
        <v>0</v>
      </c>
      <c r="AL30" s="227"/>
      <c r="AM30" s="227"/>
      <c r="AN30" s="227"/>
      <c r="AO30" s="227"/>
      <c r="AP30" s="39"/>
      <c r="AQ30" s="39"/>
      <c r="AR30" s="40"/>
      <c r="BE30" s="216"/>
    </row>
    <row r="31" spans="1:71" s="3" customFormat="1" ht="14.45" hidden="1" customHeight="1">
      <c r="B31" s="38"/>
      <c r="C31" s="39"/>
      <c r="D31" s="39"/>
      <c r="E31" s="39"/>
      <c r="F31" s="27" t="s">
        <v>41</v>
      </c>
      <c r="G31" s="39"/>
      <c r="H31" s="39"/>
      <c r="I31" s="39"/>
      <c r="J31" s="39"/>
      <c r="K31" s="39"/>
      <c r="L31" s="228">
        <v>0.21</v>
      </c>
      <c r="M31" s="227"/>
      <c r="N31" s="227"/>
      <c r="O31" s="227"/>
      <c r="P31" s="227"/>
      <c r="Q31" s="39"/>
      <c r="R31" s="39"/>
      <c r="S31" s="39"/>
      <c r="T31" s="39"/>
      <c r="U31" s="39"/>
      <c r="V31" s="39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9"/>
      <c r="AG31" s="39"/>
      <c r="AH31" s="39"/>
      <c r="AI31" s="39"/>
      <c r="AJ31" s="39"/>
      <c r="AK31" s="226">
        <v>0</v>
      </c>
      <c r="AL31" s="227"/>
      <c r="AM31" s="227"/>
      <c r="AN31" s="227"/>
      <c r="AO31" s="227"/>
      <c r="AP31" s="39"/>
      <c r="AQ31" s="39"/>
      <c r="AR31" s="40"/>
      <c r="BE31" s="216"/>
    </row>
    <row r="32" spans="1:71" s="3" customFormat="1" ht="14.45" hidden="1" customHeight="1">
      <c r="B32" s="38"/>
      <c r="C32" s="39"/>
      <c r="D32" s="39"/>
      <c r="E32" s="39"/>
      <c r="F32" s="27" t="s">
        <v>42</v>
      </c>
      <c r="G32" s="39"/>
      <c r="H32" s="39"/>
      <c r="I32" s="39"/>
      <c r="J32" s="39"/>
      <c r="K32" s="39"/>
      <c r="L32" s="228">
        <v>0.12</v>
      </c>
      <c r="M32" s="227"/>
      <c r="N32" s="227"/>
      <c r="O32" s="227"/>
      <c r="P32" s="227"/>
      <c r="Q32" s="39"/>
      <c r="R32" s="39"/>
      <c r="S32" s="39"/>
      <c r="T32" s="39"/>
      <c r="U32" s="39"/>
      <c r="V32" s="39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9"/>
      <c r="AG32" s="39"/>
      <c r="AH32" s="39"/>
      <c r="AI32" s="39"/>
      <c r="AJ32" s="39"/>
      <c r="AK32" s="226">
        <v>0</v>
      </c>
      <c r="AL32" s="227"/>
      <c r="AM32" s="227"/>
      <c r="AN32" s="227"/>
      <c r="AO32" s="227"/>
      <c r="AP32" s="39"/>
      <c r="AQ32" s="39"/>
      <c r="AR32" s="40"/>
      <c r="BE32" s="216"/>
    </row>
    <row r="33" spans="1:57" s="3" customFormat="1" ht="14.45" hidden="1" customHeight="1">
      <c r="B33" s="38"/>
      <c r="C33" s="39"/>
      <c r="D33" s="39"/>
      <c r="E33" s="39"/>
      <c r="F33" s="27" t="s">
        <v>43</v>
      </c>
      <c r="G33" s="39"/>
      <c r="H33" s="39"/>
      <c r="I33" s="39"/>
      <c r="J33" s="39"/>
      <c r="K33" s="39"/>
      <c r="L33" s="228">
        <v>0</v>
      </c>
      <c r="M33" s="227"/>
      <c r="N33" s="227"/>
      <c r="O33" s="227"/>
      <c r="P33" s="227"/>
      <c r="Q33" s="39"/>
      <c r="R33" s="39"/>
      <c r="S33" s="39"/>
      <c r="T33" s="39"/>
      <c r="U33" s="39"/>
      <c r="V33" s="39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9"/>
      <c r="AG33" s="39"/>
      <c r="AH33" s="39"/>
      <c r="AI33" s="39"/>
      <c r="AJ33" s="39"/>
      <c r="AK33" s="226">
        <v>0</v>
      </c>
      <c r="AL33" s="227"/>
      <c r="AM33" s="227"/>
      <c r="AN33" s="227"/>
      <c r="AO33" s="227"/>
      <c r="AP33" s="39"/>
      <c r="AQ33" s="39"/>
      <c r="AR33" s="40"/>
      <c r="BE33" s="216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15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29" t="s">
        <v>46</v>
      </c>
      <c r="Y35" s="230"/>
      <c r="Z35" s="230"/>
      <c r="AA35" s="230"/>
      <c r="AB35" s="230"/>
      <c r="AC35" s="43"/>
      <c r="AD35" s="43"/>
      <c r="AE35" s="43"/>
      <c r="AF35" s="43"/>
      <c r="AG35" s="43"/>
      <c r="AH35" s="43"/>
      <c r="AI35" s="43"/>
      <c r="AJ35" s="43"/>
      <c r="AK35" s="231">
        <f>SUM(AK26:AK33)</f>
        <v>0</v>
      </c>
      <c r="AL35" s="230"/>
      <c r="AM35" s="230"/>
      <c r="AN35" s="230"/>
      <c r="AO35" s="232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49</v>
      </c>
      <c r="AI60" s="36"/>
      <c r="AJ60" s="36"/>
      <c r="AK60" s="36"/>
      <c r="AL60" s="36"/>
      <c r="AM60" s="50" t="s">
        <v>50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49</v>
      </c>
      <c r="AI75" s="36"/>
      <c r="AJ75" s="36"/>
      <c r="AK75" s="36"/>
      <c r="AL75" s="36"/>
      <c r="AM75" s="50" t="s">
        <v>50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0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0" s="2" customFormat="1" ht="24.95" customHeight="1">
      <c r="A82" s="32"/>
      <c r="B82" s="33"/>
      <c r="C82" s="21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0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0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2024-001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33" t="str">
        <f>K6</f>
        <v>Boršov nad Vltavou - havarijní zásah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61"/>
      <c r="AQ85" s="61"/>
      <c r="AR85" s="62"/>
    </row>
    <row r="86" spans="1:90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0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Boršov nad Vltavou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35" t="str">
        <f>IF(AN8= "","",AN8)</f>
        <v>9. 1. 2024</v>
      </c>
      <c r="AN87" s="235"/>
      <c r="AO87" s="34"/>
      <c r="AP87" s="34"/>
      <c r="AQ87" s="34"/>
      <c r="AR87" s="37"/>
      <c r="BE87" s="32"/>
    </row>
    <row r="88" spans="1:90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0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30</v>
      </c>
      <c r="AJ89" s="34"/>
      <c r="AK89" s="34"/>
      <c r="AL89" s="34"/>
      <c r="AM89" s="236" t="str">
        <f>IF(E17="","",E17)</f>
        <v xml:space="preserve"> </v>
      </c>
      <c r="AN89" s="237"/>
      <c r="AO89" s="237"/>
      <c r="AP89" s="237"/>
      <c r="AQ89" s="34"/>
      <c r="AR89" s="37"/>
      <c r="AS89" s="238" t="s">
        <v>54</v>
      </c>
      <c r="AT89" s="239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0" s="2" customFormat="1" ht="15.2" customHeight="1">
      <c r="A90" s="32"/>
      <c r="B90" s="33"/>
      <c r="C90" s="27" t="s">
        <v>28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32</v>
      </c>
      <c r="AJ90" s="34"/>
      <c r="AK90" s="34"/>
      <c r="AL90" s="34"/>
      <c r="AM90" s="236" t="str">
        <f>IF(E20="","",E20)</f>
        <v xml:space="preserve"> </v>
      </c>
      <c r="AN90" s="237"/>
      <c r="AO90" s="237"/>
      <c r="AP90" s="237"/>
      <c r="AQ90" s="34"/>
      <c r="AR90" s="37"/>
      <c r="AS90" s="240"/>
      <c r="AT90" s="241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0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42"/>
      <c r="AT91" s="243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0" s="2" customFormat="1" ht="29.25" customHeight="1">
      <c r="A92" s="32"/>
      <c r="B92" s="33"/>
      <c r="C92" s="244" t="s">
        <v>55</v>
      </c>
      <c r="D92" s="245"/>
      <c r="E92" s="245"/>
      <c r="F92" s="245"/>
      <c r="G92" s="245"/>
      <c r="H92" s="71"/>
      <c r="I92" s="246" t="s">
        <v>56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57</v>
      </c>
      <c r="AH92" s="245"/>
      <c r="AI92" s="245"/>
      <c r="AJ92" s="245"/>
      <c r="AK92" s="245"/>
      <c r="AL92" s="245"/>
      <c r="AM92" s="245"/>
      <c r="AN92" s="246" t="s">
        <v>58</v>
      </c>
      <c r="AO92" s="245"/>
      <c r="AP92" s="248"/>
      <c r="AQ92" s="72" t="s">
        <v>59</v>
      </c>
      <c r="AR92" s="37"/>
      <c r="AS92" s="73" t="s">
        <v>60</v>
      </c>
      <c r="AT92" s="74" t="s">
        <v>61</v>
      </c>
      <c r="AU92" s="74" t="s">
        <v>62</v>
      </c>
      <c r="AV92" s="74" t="s">
        <v>63</v>
      </c>
      <c r="AW92" s="74" t="s">
        <v>64</v>
      </c>
      <c r="AX92" s="74" t="s">
        <v>65</v>
      </c>
      <c r="AY92" s="74" t="s">
        <v>66</v>
      </c>
      <c r="AZ92" s="74" t="s">
        <v>67</v>
      </c>
      <c r="BA92" s="74" t="s">
        <v>68</v>
      </c>
      <c r="BB92" s="74" t="s">
        <v>69</v>
      </c>
      <c r="BC92" s="74" t="s">
        <v>70</v>
      </c>
      <c r="BD92" s="75" t="s">
        <v>71</v>
      </c>
      <c r="BE92" s="32"/>
    </row>
    <row r="93" spans="1:90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0" s="6" customFormat="1" ht="32.450000000000003" customHeight="1">
      <c r="B94" s="79"/>
      <c r="C94" s="80" t="s">
        <v>72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52">
        <f>ROUND(AG95,2)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73</v>
      </c>
      <c r="BT94" s="89" t="s">
        <v>74</v>
      </c>
      <c r="BV94" s="89" t="s">
        <v>75</v>
      </c>
      <c r="BW94" s="89" t="s">
        <v>5</v>
      </c>
      <c r="BX94" s="89" t="s">
        <v>76</v>
      </c>
      <c r="CL94" s="89" t="s">
        <v>1</v>
      </c>
    </row>
    <row r="95" spans="1:90" s="7" customFormat="1" ht="24.75" customHeight="1">
      <c r="A95" s="90" t="s">
        <v>77</v>
      </c>
      <c r="B95" s="91"/>
      <c r="C95" s="92"/>
      <c r="D95" s="251" t="s">
        <v>14</v>
      </c>
      <c r="E95" s="251"/>
      <c r="F95" s="251"/>
      <c r="G95" s="251"/>
      <c r="H95" s="251"/>
      <c r="I95" s="93"/>
      <c r="J95" s="251" t="s">
        <v>17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'2024-001 - Boršov nad Vlt...'!J28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4" t="s">
        <v>78</v>
      </c>
      <c r="AR95" s="95"/>
      <c r="AS95" s="96">
        <v>0</v>
      </c>
      <c r="AT95" s="97">
        <f>ROUND(SUM(AV95:AW95),2)</f>
        <v>0</v>
      </c>
      <c r="AU95" s="98">
        <f>'2024-001 - Boršov nad Vlt...'!P117</f>
        <v>0</v>
      </c>
      <c r="AV95" s="97">
        <f>'2024-001 - Boršov nad Vlt...'!J31</f>
        <v>0</v>
      </c>
      <c r="AW95" s="97">
        <f>'2024-001 - Boršov nad Vlt...'!J32</f>
        <v>0</v>
      </c>
      <c r="AX95" s="97">
        <f>'2024-001 - Boršov nad Vlt...'!J33</f>
        <v>0</v>
      </c>
      <c r="AY95" s="97">
        <f>'2024-001 - Boršov nad Vlt...'!J34</f>
        <v>0</v>
      </c>
      <c r="AZ95" s="97">
        <f>'2024-001 - Boršov nad Vlt...'!F31</f>
        <v>0</v>
      </c>
      <c r="BA95" s="97">
        <f>'2024-001 - Boršov nad Vlt...'!F32</f>
        <v>0</v>
      </c>
      <c r="BB95" s="97">
        <f>'2024-001 - Boršov nad Vlt...'!F33</f>
        <v>0</v>
      </c>
      <c r="BC95" s="97">
        <f>'2024-001 - Boršov nad Vlt...'!F34</f>
        <v>0</v>
      </c>
      <c r="BD95" s="99">
        <f>'2024-001 - Boršov nad Vlt...'!F35</f>
        <v>0</v>
      </c>
      <c r="BT95" s="100" t="s">
        <v>79</v>
      </c>
      <c r="BU95" s="100" t="s">
        <v>80</v>
      </c>
      <c r="BV95" s="100" t="s">
        <v>75</v>
      </c>
      <c r="BW95" s="100" t="s">
        <v>5</v>
      </c>
      <c r="BX95" s="100" t="s">
        <v>76</v>
      </c>
      <c r="CL95" s="100" t="s">
        <v>1</v>
      </c>
    </row>
    <row r="96" spans="1:90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algorithmName="SHA-512" hashValue="Z8QLZ2Ho23L8rErIFys8TuIR6KvXEN/T9jMtd89oTJqFapZU+F0I5wjNi5Moedwc7nd7GjdOvACqtlTcs9lBqg==" saltValue="s6lvyODNXbQRryuxeWmYJrbF2b4VIfyirSeTgHznWX8qkLPmSGgr7XcChfeG5+SYlx+RsDuf9gc8h3bfZlGWm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4-001 - Boršov nad Vl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5" t="s">
        <v>5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8"/>
      <c r="AT3" s="15" t="s">
        <v>81</v>
      </c>
    </row>
    <row r="4" spans="1:46" s="1" customFormat="1" ht="24.95" hidden="1" customHeight="1">
      <c r="B4" s="18"/>
      <c r="D4" s="103" t="s">
        <v>82</v>
      </c>
      <c r="L4" s="18"/>
      <c r="M4" s="104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2" customFormat="1" ht="12" hidden="1" customHeight="1">
      <c r="A6" s="32"/>
      <c r="B6" s="37"/>
      <c r="C6" s="32"/>
      <c r="D6" s="105" t="s">
        <v>16</v>
      </c>
      <c r="E6" s="32"/>
      <c r="F6" s="32"/>
      <c r="G6" s="32"/>
      <c r="H6" s="32"/>
      <c r="I6" s="32"/>
      <c r="J6" s="32"/>
      <c r="K6" s="32"/>
      <c r="L6" s="49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hidden="1" customHeight="1">
      <c r="A7" s="32"/>
      <c r="B7" s="37"/>
      <c r="C7" s="32"/>
      <c r="D7" s="32"/>
      <c r="E7" s="255" t="s">
        <v>17</v>
      </c>
      <c r="F7" s="256"/>
      <c r="G7" s="256"/>
      <c r="H7" s="256"/>
      <c r="I7" s="32"/>
      <c r="J7" s="32"/>
      <c r="K7" s="32"/>
      <c r="L7" s="4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 hidden="1">
      <c r="A8" s="32"/>
      <c r="B8" s="37"/>
      <c r="C8" s="32"/>
      <c r="D8" s="32"/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hidden="1" customHeight="1">
      <c r="A9" s="32"/>
      <c r="B9" s="37"/>
      <c r="C9" s="32"/>
      <c r="D9" s="105" t="s">
        <v>18</v>
      </c>
      <c r="E9" s="32"/>
      <c r="F9" s="106" t="s">
        <v>1</v>
      </c>
      <c r="G9" s="32"/>
      <c r="H9" s="32"/>
      <c r="I9" s="105" t="s">
        <v>19</v>
      </c>
      <c r="J9" s="106" t="s">
        <v>1</v>
      </c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hidden="1" customHeight="1">
      <c r="A10" s="32"/>
      <c r="B10" s="37"/>
      <c r="C10" s="32"/>
      <c r="D10" s="105" t="s">
        <v>20</v>
      </c>
      <c r="E10" s="32"/>
      <c r="F10" s="106" t="s">
        <v>21</v>
      </c>
      <c r="G10" s="32"/>
      <c r="H10" s="32"/>
      <c r="I10" s="105" t="s">
        <v>22</v>
      </c>
      <c r="J10" s="107" t="str">
        <f>'Rekapitulace stavby'!AN8</f>
        <v>9. 1. 2024</v>
      </c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hidden="1" customHeight="1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7"/>
      <c r="C12" s="32"/>
      <c r="D12" s="105" t="s">
        <v>24</v>
      </c>
      <c r="E12" s="32"/>
      <c r="F12" s="32"/>
      <c r="G12" s="32"/>
      <c r="H12" s="32"/>
      <c r="I12" s="105" t="s">
        <v>25</v>
      </c>
      <c r="J12" s="106" t="str">
        <f>IF('Rekapitulace stavby'!AN10="","",'Rekapitulace stavby'!AN10)</f>
        <v/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hidden="1" customHeight="1">
      <c r="A13" s="32"/>
      <c r="B13" s="37"/>
      <c r="C13" s="32"/>
      <c r="D13" s="32"/>
      <c r="E13" s="106" t="str">
        <f>IF('Rekapitulace stavby'!E11="","",'Rekapitulace stavby'!E11)</f>
        <v xml:space="preserve"> </v>
      </c>
      <c r="F13" s="32"/>
      <c r="G13" s="32"/>
      <c r="H13" s="32"/>
      <c r="I13" s="105" t="s">
        <v>27</v>
      </c>
      <c r="J13" s="106" t="str">
        <f>IF('Rekapitulace stavby'!AN11="","",'Rekapitulace stavby'!AN11)</f>
        <v/>
      </c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hidden="1" customHeight="1">
      <c r="A14" s="32"/>
      <c r="B14" s="37"/>
      <c r="C14" s="32"/>
      <c r="D14" s="32"/>
      <c r="E14" s="32"/>
      <c r="F14" s="32"/>
      <c r="G14" s="32"/>
      <c r="H14" s="32"/>
      <c r="I14" s="32"/>
      <c r="J14" s="32"/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hidden="1" customHeight="1">
      <c r="A15" s="32"/>
      <c r="B15" s="37"/>
      <c r="C15" s="32"/>
      <c r="D15" s="105" t="s">
        <v>28</v>
      </c>
      <c r="E15" s="32"/>
      <c r="F15" s="32"/>
      <c r="G15" s="32"/>
      <c r="H15" s="32"/>
      <c r="I15" s="105" t="s">
        <v>25</v>
      </c>
      <c r="J15" s="28" t="str">
        <f>'Rekapitulace stavby'!AN13</f>
        <v>Vyplň údaj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hidden="1" customHeight="1">
      <c r="A16" s="32"/>
      <c r="B16" s="37"/>
      <c r="C16" s="32"/>
      <c r="D16" s="32"/>
      <c r="E16" s="257" t="str">
        <f>'Rekapitulace stavby'!E14</f>
        <v>Vyplň údaj</v>
      </c>
      <c r="F16" s="258"/>
      <c r="G16" s="258"/>
      <c r="H16" s="258"/>
      <c r="I16" s="105" t="s">
        <v>27</v>
      </c>
      <c r="J16" s="28" t="str">
        <f>'Rekapitulace stavby'!AN14</f>
        <v>Vyplň údaj</v>
      </c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hidden="1" customHeight="1">
      <c r="A17" s="32"/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hidden="1" customHeight="1">
      <c r="A18" s="32"/>
      <c r="B18" s="37"/>
      <c r="C18" s="32"/>
      <c r="D18" s="105" t="s">
        <v>30</v>
      </c>
      <c r="E18" s="32"/>
      <c r="F18" s="32"/>
      <c r="G18" s="32"/>
      <c r="H18" s="32"/>
      <c r="I18" s="105" t="s">
        <v>25</v>
      </c>
      <c r="J18" s="106" t="str">
        <f>IF('Rekapitulace stavby'!AN16="","",'Rekapitulace stavby'!AN16)</f>
        <v/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hidden="1" customHeight="1">
      <c r="A19" s="32"/>
      <c r="B19" s="37"/>
      <c r="C19" s="32"/>
      <c r="D19" s="32"/>
      <c r="E19" s="106" t="str">
        <f>IF('Rekapitulace stavby'!E17="","",'Rekapitulace stavby'!E17)</f>
        <v xml:space="preserve"> </v>
      </c>
      <c r="F19" s="32"/>
      <c r="G19" s="32"/>
      <c r="H19" s="32"/>
      <c r="I19" s="105" t="s">
        <v>27</v>
      </c>
      <c r="J19" s="106" t="str">
        <f>IF('Rekapitulace stavby'!AN17="","",'Rekapitulace stavby'!AN17)</f>
        <v/>
      </c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hidden="1" customHeight="1">
      <c r="A20" s="32"/>
      <c r="B20" s="37"/>
      <c r="C20" s="32"/>
      <c r="D20" s="32"/>
      <c r="E20" s="32"/>
      <c r="F20" s="32"/>
      <c r="G20" s="32"/>
      <c r="H20" s="32"/>
      <c r="I20" s="32"/>
      <c r="J20" s="32"/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hidden="1" customHeight="1">
      <c r="A21" s="32"/>
      <c r="B21" s="37"/>
      <c r="C21" s="32"/>
      <c r="D21" s="105" t="s">
        <v>32</v>
      </c>
      <c r="E21" s="32"/>
      <c r="F21" s="32"/>
      <c r="G21" s="32"/>
      <c r="H21" s="32"/>
      <c r="I21" s="105" t="s">
        <v>25</v>
      </c>
      <c r="J21" s="106" t="str">
        <f>IF('Rekapitulace stavby'!AN19="","",'Rekapitulace stavby'!AN19)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hidden="1" customHeight="1">
      <c r="A22" s="32"/>
      <c r="B22" s="37"/>
      <c r="C22" s="32"/>
      <c r="D22" s="32"/>
      <c r="E22" s="106" t="str">
        <f>IF('Rekapitulace stavby'!E20="","",'Rekapitulace stavby'!E20)</f>
        <v xml:space="preserve"> </v>
      </c>
      <c r="F22" s="32"/>
      <c r="G22" s="32"/>
      <c r="H22" s="32"/>
      <c r="I22" s="105" t="s">
        <v>27</v>
      </c>
      <c r="J22" s="106" t="str">
        <f>IF('Rekapitulace stavby'!AN20="","",'Rekapitulace stavby'!AN20)</f>
        <v/>
      </c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hidden="1" customHeight="1">
      <c r="A23" s="32"/>
      <c r="B23" s="37"/>
      <c r="C23" s="32"/>
      <c r="D23" s="32"/>
      <c r="E23" s="32"/>
      <c r="F23" s="32"/>
      <c r="G23" s="32"/>
      <c r="H23" s="32"/>
      <c r="I23" s="32"/>
      <c r="J23" s="32"/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hidden="1" customHeight="1">
      <c r="A24" s="32"/>
      <c r="B24" s="37"/>
      <c r="C24" s="32"/>
      <c r="D24" s="105" t="s">
        <v>33</v>
      </c>
      <c r="E24" s="32"/>
      <c r="F24" s="32"/>
      <c r="G24" s="32"/>
      <c r="H24" s="32"/>
      <c r="I24" s="32"/>
      <c r="J24" s="32"/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hidden="1" customHeight="1">
      <c r="A25" s="108"/>
      <c r="B25" s="109"/>
      <c r="C25" s="108"/>
      <c r="D25" s="108"/>
      <c r="E25" s="259" t="s">
        <v>1</v>
      </c>
      <c r="F25" s="259"/>
      <c r="G25" s="259"/>
      <c r="H25" s="259"/>
      <c r="I25" s="108"/>
      <c r="J25" s="108"/>
      <c r="K25" s="108"/>
      <c r="L25" s="110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31" s="2" customFormat="1" ht="6.95" hidden="1" customHeight="1">
      <c r="A26" s="32"/>
      <c r="B26" s="37"/>
      <c r="C26" s="32"/>
      <c r="D26" s="32"/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hidden="1" customHeight="1">
      <c r="A27" s="32"/>
      <c r="B27" s="37"/>
      <c r="C27" s="32"/>
      <c r="D27" s="111"/>
      <c r="E27" s="111"/>
      <c r="F27" s="111"/>
      <c r="G27" s="111"/>
      <c r="H27" s="111"/>
      <c r="I27" s="111"/>
      <c r="J27" s="111"/>
      <c r="K27" s="111"/>
      <c r="L27" s="4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hidden="1" customHeight="1">
      <c r="A28" s="32"/>
      <c r="B28" s="37"/>
      <c r="C28" s="32"/>
      <c r="D28" s="112" t="s">
        <v>34</v>
      </c>
      <c r="E28" s="32"/>
      <c r="F28" s="32"/>
      <c r="G28" s="32"/>
      <c r="H28" s="32"/>
      <c r="I28" s="32"/>
      <c r="J28" s="113">
        <f>ROUND(J117, 2)</f>
        <v>0</v>
      </c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7"/>
      <c r="C29" s="32"/>
      <c r="D29" s="111"/>
      <c r="E29" s="111"/>
      <c r="F29" s="111"/>
      <c r="G29" s="111"/>
      <c r="H29" s="111"/>
      <c r="I29" s="111"/>
      <c r="J29" s="111"/>
      <c r="K29" s="111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hidden="1" customHeight="1">
      <c r="A30" s="32"/>
      <c r="B30" s="37"/>
      <c r="C30" s="32"/>
      <c r="D30" s="32"/>
      <c r="E30" s="32"/>
      <c r="F30" s="114" t="s">
        <v>36</v>
      </c>
      <c r="G30" s="32"/>
      <c r="H30" s="32"/>
      <c r="I30" s="114" t="s">
        <v>35</v>
      </c>
      <c r="J30" s="114" t="s">
        <v>37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hidden="1" customHeight="1">
      <c r="A31" s="32"/>
      <c r="B31" s="37"/>
      <c r="C31" s="32"/>
      <c r="D31" s="115" t="s">
        <v>38</v>
      </c>
      <c r="E31" s="105" t="s">
        <v>39</v>
      </c>
      <c r="F31" s="116">
        <f>ROUND((SUM(BE117:BE168)),  2)</f>
        <v>0</v>
      </c>
      <c r="G31" s="32"/>
      <c r="H31" s="32"/>
      <c r="I31" s="117">
        <v>0.21</v>
      </c>
      <c r="J31" s="116">
        <f>ROUND(((SUM(BE117:BE168))*I31),  2)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hidden="1" customHeight="1">
      <c r="A32" s="32"/>
      <c r="B32" s="37"/>
      <c r="C32" s="32"/>
      <c r="D32" s="32"/>
      <c r="E32" s="105" t="s">
        <v>40</v>
      </c>
      <c r="F32" s="116">
        <f>ROUND((SUM(BF117:BF168)),  2)</f>
        <v>0</v>
      </c>
      <c r="G32" s="32"/>
      <c r="H32" s="32"/>
      <c r="I32" s="117">
        <v>0.12</v>
      </c>
      <c r="J32" s="116">
        <f>ROUND(((SUM(BF117:BF168))*I32), 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7"/>
      <c r="C33" s="32"/>
      <c r="D33" s="32"/>
      <c r="E33" s="105" t="s">
        <v>41</v>
      </c>
      <c r="F33" s="116">
        <f>ROUND((SUM(BG117:BG168)),  2)</f>
        <v>0</v>
      </c>
      <c r="G33" s="32"/>
      <c r="H33" s="32"/>
      <c r="I33" s="117">
        <v>0.21</v>
      </c>
      <c r="J33" s="116">
        <f>0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7"/>
      <c r="C34" s="32"/>
      <c r="D34" s="32"/>
      <c r="E34" s="105" t="s">
        <v>42</v>
      </c>
      <c r="F34" s="116">
        <f>ROUND((SUM(BH117:BH168)),  2)</f>
        <v>0</v>
      </c>
      <c r="G34" s="32"/>
      <c r="H34" s="32"/>
      <c r="I34" s="117">
        <v>0.12</v>
      </c>
      <c r="J34" s="116">
        <f>0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5" t="s">
        <v>43</v>
      </c>
      <c r="F35" s="116">
        <f>ROUND((SUM(BI117:BI168)),  2)</f>
        <v>0</v>
      </c>
      <c r="G35" s="32"/>
      <c r="H35" s="32"/>
      <c r="I35" s="117">
        <v>0</v>
      </c>
      <c r="J35" s="116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hidden="1" customHeight="1">
      <c r="A36" s="32"/>
      <c r="B36" s="37"/>
      <c r="C36" s="32"/>
      <c r="D36" s="32"/>
      <c r="E36" s="32"/>
      <c r="F36" s="32"/>
      <c r="G36" s="32"/>
      <c r="H36" s="32"/>
      <c r="I36" s="32"/>
      <c r="J36" s="32"/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hidden="1" customHeight="1">
      <c r="A37" s="32"/>
      <c r="B37" s="37"/>
      <c r="C37" s="118"/>
      <c r="D37" s="119" t="s">
        <v>44</v>
      </c>
      <c r="E37" s="120"/>
      <c r="F37" s="120"/>
      <c r="G37" s="121" t="s">
        <v>45</v>
      </c>
      <c r="H37" s="122" t="s">
        <v>46</v>
      </c>
      <c r="I37" s="120"/>
      <c r="J37" s="123">
        <f>SUM(J28:J35)</f>
        <v>0</v>
      </c>
      <c r="K37" s="124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hidden="1" customHeight="1">
      <c r="B39" s="18"/>
      <c r="L39" s="18"/>
    </row>
    <row r="40" spans="1:31" s="1" customFormat="1" ht="14.45" hidden="1" customHeight="1">
      <c r="B40" s="18"/>
      <c r="L40" s="18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9"/>
      <c r="D50" s="125" t="s">
        <v>47</v>
      </c>
      <c r="E50" s="126"/>
      <c r="F50" s="126"/>
      <c r="G50" s="125" t="s">
        <v>48</v>
      </c>
      <c r="H50" s="126"/>
      <c r="I50" s="126"/>
      <c r="J50" s="126"/>
      <c r="K50" s="126"/>
      <c r="L50" s="49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2"/>
      <c r="B61" s="37"/>
      <c r="C61" s="32"/>
      <c r="D61" s="127" t="s">
        <v>49</v>
      </c>
      <c r="E61" s="128"/>
      <c r="F61" s="129" t="s">
        <v>50</v>
      </c>
      <c r="G61" s="127" t="s">
        <v>49</v>
      </c>
      <c r="H61" s="128"/>
      <c r="I61" s="128"/>
      <c r="J61" s="130" t="s">
        <v>50</v>
      </c>
      <c r="K61" s="128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2"/>
      <c r="B65" s="37"/>
      <c r="C65" s="32"/>
      <c r="D65" s="125" t="s">
        <v>51</v>
      </c>
      <c r="E65" s="131"/>
      <c r="F65" s="131"/>
      <c r="G65" s="125" t="s">
        <v>52</v>
      </c>
      <c r="H65" s="131"/>
      <c r="I65" s="131"/>
      <c r="J65" s="131"/>
      <c r="K65" s="131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2"/>
      <c r="B76" s="37"/>
      <c r="C76" s="32"/>
      <c r="D76" s="127" t="s">
        <v>49</v>
      </c>
      <c r="E76" s="128"/>
      <c r="F76" s="129" t="s">
        <v>50</v>
      </c>
      <c r="G76" s="127" t="s">
        <v>49</v>
      </c>
      <c r="H76" s="128"/>
      <c r="I76" s="128"/>
      <c r="J76" s="130" t="s">
        <v>50</v>
      </c>
      <c r="K76" s="128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2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83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4"/>
      <c r="D85" s="34"/>
      <c r="E85" s="233" t="str">
        <f>E7</f>
        <v>Boršov nad Vltavou - havarijní zásah</v>
      </c>
      <c r="F85" s="260"/>
      <c r="G85" s="260"/>
      <c r="H85" s="260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hidden="1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hidden="1" customHeight="1">
      <c r="A87" s="32"/>
      <c r="B87" s="33"/>
      <c r="C87" s="27" t="s">
        <v>20</v>
      </c>
      <c r="D87" s="34"/>
      <c r="E87" s="34"/>
      <c r="F87" s="25" t="str">
        <f>F10</f>
        <v>Boršov nad Vltavou</v>
      </c>
      <c r="G87" s="34"/>
      <c r="H87" s="34"/>
      <c r="I87" s="27" t="s">
        <v>22</v>
      </c>
      <c r="J87" s="64" t="str">
        <f>IF(J10="","",J10)</f>
        <v>9. 1. 2024</v>
      </c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2" hidden="1" customHeight="1">
      <c r="A89" s="32"/>
      <c r="B89" s="33"/>
      <c r="C89" s="27" t="s">
        <v>24</v>
      </c>
      <c r="D89" s="34"/>
      <c r="E89" s="34"/>
      <c r="F89" s="25" t="str">
        <f>E13</f>
        <v xml:space="preserve"> </v>
      </c>
      <c r="G89" s="34"/>
      <c r="H89" s="34"/>
      <c r="I89" s="27" t="s">
        <v>30</v>
      </c>
      <c r="J89" s="30" t="str">
        <f>E19</f>
        <v xml:space="preserve"> 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2" hidden="1" customHeight="1">
      <c r="A90" s="32"/>
      <c r="B90" s="33"/>
      <c r="C90" s="27" t="s">
        <v>28</v>
      </c>
      <c r="D90" s="34"/>
      <c r="E90" s="34"/>
      <c r="F90" s="25" t="str">
        <f>IF(E16="","",E16)</f>
        <v>Vyplň údaj</v>
      </c>
      <c r="G90" s="34"/>
      <c r="H90" s="34"/>
      <c r="I90" s="27" t="s">
        <v>32</v>
      </c>
      <c r="J90" s="30" t="str">
        <f>E22</f>
        <v xml:space="preserve"> </v>
      </c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hidden="1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hidden="1" customHeight="1">
      <c r="A92" s="32"/>
      <c r="B92" s="33"/>
      <c r="C92" s="136" t="s">
        <v>84</v>
      </c>
      <c r="D92" s="137"/>
      <c r="E92" s="137"/>
      <c r="F92" s="137"/>
      <c r="G92" s="137"/>
      <c r="H92" s="137"/>
      <c r="I92" s="137"/>
      <c r="J92" s="138" t="s">
        <v>85</v>
      </c>
      <c r="K92" s="137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hidden="1" customHeight="1">
      <c r="A94" s="32"/>
      <c r="B94" s="33"/>
      <c r="C94" s="139" t="s">
        <v>86</v>
      </c>
      <c r="D94" s="34"/>
      <c r="E94" s="34"/>
      <c r="F94" s="34"/>
      <c r="G94" s="34"/>
      <c r="H94" s="34"/>
      <c r="I94" s="34"/>
      <c r="J94" s="82">
        <f>J117</f>
        <v>0</v>
      </c>
      <c r="K94" s="3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5" t="s">
        <v>87</v>
      </c>
    </row>
    <row r="95" spans="1:47" s="9" customFormat="1" ht="24.95" hidden="1" customHeight="1">
      <c r="B95" s="140"/>
      <c r="C95" s="141"/>
      <c r="D95" s="142" t="s">
        <v>88</v>
      </c>
      <c r="E95" s="143"/>
      <c r="F95" s="143"/>
      <c r="G95" s="143"/>
      <c r="H95" s="143"/>
      <c r="I95" s="143"/>
      <c r="J95" s="144">
        <f>J118</f>
        <v>0</v>
      </c>
      <c r="K95" s="141"/>
      <c r="L95" s="145"/>
    </row>
    <row r="96" spans="1:47" s="10" customFormat="1" ht="19.899999999999999" hidden="1" customHeight="1">
      <c r="B96" s="146"/>
      <c r="C96" s="147"/>
      <c r="D96" s="148" t="s">
        <v>89</v>
      </c>
      <c r="E96" s="149"/>
      <c r="F96" s="149"/>
      <c r="G96" s="149"/>
      <c r="H96" s="149"/>
      <c r="I96" s="149"/>
      <c r="J96" s="150">
        <f>J119</f>
        <v>0</v>
      </c>
      <c r="K96" s="147"/>
      <c r="L96" s="151"/>
    </row>
    <row r="97" spans="1:31" s="9" customFormat="1" ht="24.95" hidden="1" customHeight="1">
      <c r="B97" s="140"/>
      <c r="C97" s="141"/>
      <c r="D97" s="142" t="s">
        <v>90</v>
      </c>
      <c r="E97" s="143"/>
      <c r="F97" s="143"/>
      <c r="G97" s="143"/>
      <c r="H97" s="143"/>
      <c r="I97" s="143"/>
      <c r="J97" s="144">
        <f>J163</f>
        <v>0</v>
      </c>
      <c r="K97" s="141"/>
      <c r="L97" s="145"/>
    </row>
    <row r="98" spans="1:31" s="10" customFormat="1" ht="19.899999999999999" hidden="1" customHeight="1">
      <c r="B98" s="146"/>
      <c r="C98" s="147"/>
      <c r="D98" s="148" t="s">
        <v>91</v>
      </c>
      <c r="E98" s="149"/>
      <c r="F98" s="149"/>
      <c r="G98" s="149"/>
      <c r="H98" s="149"/>
      <c r="I98" s="149"/>
      <c r="J98" s="150">
        <f>J164</f>
        <v>0</v>
      </c>
      <c r="K98" s="147"/>
      <c r="L98" s="151"/>
    </row>
    <row r="99" spans="1:31" s="10" customFormat="1" ht="19.899999999999999" hidden="1" customHeight="1">
      <c r="B99" s="146"/>
      <c r="C99" s="147"/>
      <c r="D99" s="148" t="s">
        <v>92</v>
      </c>
      <c r="E99" s="149"/>
      <c r="F99" s="149"/>
      <c r="G99" s="149"/>
      <c r="H99" s="149"/>
      <c r="I99" s="149"/>
      <c r="J99" s="150">
        <f>J168</f>
        <v>0</v>
      </c>
      <c r="K99" s="147"/>
      <c r="L99" s="151"/>
    </row>
    <row r="100" spans="1:31" s="2" customFormat="1" ht="21.75" hidden="1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49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hidden="1" customHeight="1">
      <c r="A101" s="32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11.25" hidden="1"/>
    <row r="103" spans="1:31" ht="11.25" hidden="1"/>
    <row r="104" spans="1:31" ht="11.25" hidden="1"/>
    <row r="105" spans="1:31" s="2" customFormat="1" ht="6.95" customHeight="1">
      <c r="A105" s="32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9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93</v>
      </c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4"/>
      <c r="D109" s="34"/>
      <c r="E109" s="233" t="str">
        <f>E7</f>
        <v>Boršov nad Vltavou - havarijní zásah</v>
      </c>
      <c r="F109" s="260"/>
      <c r="G109" s="260"/>
      <c r="H109" s="260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20</v>
      </c>
      <c r="D111" s="34"/>
      <c r="E111" s="34"/>
      <c r="F111" s="25" t="str">
        <f>F10</f>
        <v>Boršov nad Vltavou</v>
      </c>
      <c r="G111" s="34"/>
      <c r="H111" s="34"/>
      <c r="I111" s="27" t="s">
        <v>22</v>
      </c>
      <c r="J111" s="64" t="str">
        <f>IF(J10="","",J10)</f>
        <v>9. 1. 2024</v>
      </c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24</v>
      </c>
      <c r="D113" s="34"/>
      <c r="E113" s="34"/>
      <c r="F113" s="25" t="str">
        <f>E13</f>
        <v xml:space="preserve"> </v>
      </c>
      <c r="G113" s="34"/>
      <c r="H113" s="34"/>
      <c r="I113" s="27" t="s">
        <v>30</v>
      </c>
      <c r="J113" s="30" t="str">
        <f>E19</f>
        <v xml:space="preserve"> </v>
      </c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28</v>
      </c>
      <c r="D114" s="34"/>
      <c r="E114" s="34"/>
      <c r="F114" s="25" t="str">
        <f>IF(E16="","",E16)</f>
        <v>Vyplň údaj</v>
      </c>
      <c r="G114" s="34"/>
      <c r="H114" s="34"/>
      <c r="I114" s="27" t="s">
        <v>32</v>
      </c>
      <c r="J114" s="30" t="str">
        <f>E22</f>
        <v xml:space="preserve"> </v>
      </c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0.3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11" customFormat="1" ht="29.25" customHeight="1">
      <c r="A116" s="152"/>
      <c r="B116" s="153"/>
      <c r="C116" s="154" t="s">
        <v>94</v>
      </c>
      <c r="D116" s="155" t="s">
        <v>59</v>
      </c>
      <c r="E116" s="155" t="s">
        <v>55</v>
      </c>
      <c r="F116" s="155" t="s">
        <v>56</v>
      </c>
      <c r="G116" s="155" t="s">
        <v>95</v>
      </c>
      <c r="H116" s="155" t="s">
        <v>96</v>
      </c>
      <c r="I116" s="155" t="s">
        <v>97</v>
      </c>
      <c r="J116" s="156" t="s">
        <v>85</v>
      </c>
      <c r="K116" s="157" t="s">
        <v>98</v>
      </c>
      <c r="L116" s="158"/>
      <c r="M116" s="73" t="s">
        <v>1</v>
      </c>
      <c r="N116" s="74" t="s">
        <v>38</v>
      </c>
      <c r="O116" s="74" t="s">
        <v>99</v>
      </c>
      <c r="P116" s="74" t="s">
        <v>100</v>
      </c>
      <c r="Q116" s="74" t="s">
        <v>101</v>
      </c>
      <c r="R116" s="74" t="s">
        <v>102</v>
      </c>
      <c r="S116" s="74" t="s">
        <v>103</v>
      </c>
      <c r="T116" s="75" t="s">
        <v>104</v>
      </c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</row>
    <row r="117" spans="1:65" s="2" customFormat="1" ht="22.9" customHeight="1">
      <c r="A117" s="32"/>
      <c r="B117" s="33"/>
      <c r="C117" s="80" t="s">
        <v>105</v>
      </c>
      <c r="D117" s="34"/>
      <c r="E117" s="34"/>
      <c r="F117" s="34"/>
      <c r="G117" s="34"/>
      <c r="H117" s="34"/>
      <c r="I117" s="34"/>
      <c r="J117" s="159">
        <f>BK117</f>
        <v>0</v>
      </c>
      <c r="K117" s="34"/>
      <c r="L117" s="37"/>
      <c r="M117" s="76"/>
      <c r="N117" s="160"/>
      <c r="O117" s="77"/>
      <c r="P117" s="161">
        <f>P118+P163</f>
        <v>0</v>
      </c>
      <c r="Q117" s="77"/>
      <c r="R117" s="161">
        <f>R118+R163</f>
        <v>1.1692000000000001E-2</v>
      </c>
      <c r="S117" s="77"/>
      <c r="T117" s="162">
        <f>T118+T163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T117" s="15" t="s">
        <v>73</v>
      </c>
      <c r="AU117" s="15" t="s">
        <v>87</v>
      </c>
      <c r="BK117" s="163">
        <f>BK118+BK163</f>
        <v>0</v>
      </c>
    </row>
    <row r="118" spans="1:65" s="12" customFormat="1" ht="25.9" customHeight="1">
      <c r="B118" s="164"/>
      <c r="C118" s="165"/>
      <c r="D118" s="166" t="s">
        <v>73</v>
      </c>
      <c r="E118" s="167" t="s">
        <v>106</v>
      </c>
      <c r="F118" s="167" t="s">
        <v>107</v>
      </c>
      <c r="G118" s="165"/>
      <c r="H118" s="165"/>
      <c r="I118" s="168"/>
      <c r="J118" s="169">
        <f>BK118</f>
        <v>0</v>
      </c>
      <c r="K118" s="165"/>
      <c r="L118" s="170"/>
      <c r="M118" s="171"/>
      <c r="N118" s="172"/>
      <c r="O118" s="172"/>
      <c r="P118" s="173">
        <f>P119</f>
        <v>0</v>
      </c>
      <c r="Q118" s="172"/>
      <c r="R118" s="173">
        <f>R119</f>
        <v>1.1692000000000001E-2</v>
      </c>
      <c r="S118" s="172"/>
      <c r="T118" s="174">
        <f>T119</f>
        <v>0</v>
      </c>
      <c r="AR118" s="175" t="s">
        <v>79</v>
      </c>
      <c r="AT118" s="176" t="s">
        <v>73</v>
      </c>
      <c r="AU118" s="176" t="s">
        <v>74</v>
      </c>
      <c r="AY118" s="175" t="s">
        <v>108</v>
      </c>
      <c r="BK118" s="177">
        <f>BK119</f>
        <v>0</v>
      </c>
    </row>
    <row r="119" spans="1:65" s="12" customFormat="1" ht="22.9" customHeight="1">
      <c r="B119" s="164"/>
      <c r="C119" s="165"/>
      <c r="D119" s="166" t="s">
        <v>73</v>
      </c>
      <c r="E119" s="178" t="s">
        <v>79</v>
      </c>
      <c r="F119" s="178" t="s">
        <v>109</v>
      </c>
      <c r="G119" s="165"/>
      <c r="H119" s="165"/>
      <c r="I119" s="168"/>
      <c r="J119" s="179">
        <f>BK119</f>
        <v>0</v>
      </c>
      <c r="K119" s="165"/>
      <c r="L119" s="170"/>
      <c r="M119" s="171"/>
      <c r="N119" s="172"/>
      <c r="O119" s="172"/>
      <c r="P119" s="173">
        <f>SUM(P120:P162)</f>
        <v>0</v>
      </c>
      <c r="Q119" s="172"/>
      <c r="R119" s="173">
        <f>SUM(R120:R162)</f>
        <v>1.1692000000000001E-2</v>
      </c>
      <c r="S119" s="172"/>
      <c r="T119" s="174">
        <f>SUM(T120:T162)</f>
        <v>0</v>
      </c>
      <c r="AR119" s="175" t="s">
        <v>79</v>
      </c>
      <c r="AT119" s="176" t="s">
        <v>73</v>
      </c>
      <c r="AU119" s="176" t="s">
        <v>79</v>
      </c>
      <c r="AY119" s="175" t="s">
        <v>108</v>
      </c>
      <c r="BK119" s="177">
        <f>SUM(BK120:BK162)</f>
        <v>0</v>
      </c>
    </row>
    <row r="120" spans="1:65" s="2" customFormat="1" ht="33" customHeight="1">
      <c r="A120" s="32"/>
      <c r="B120" s="33"/>
      <c r="C120" s="180" t="s">
        <v>79</v>
      </c>
      <c r="D120" s="180" t="s">
        <v>110</v>
      </c>
      <c r="E120" s="181" t="s">
        <v>111</v>
      </c>
      <c r="F120" s="182" t="s">
        <v>112</v>
      </c>
      <c r="G120" s="183" t="s">
        <v>113</v>
      </c>
      <c r="H120" s="184">
        <v>6</v>
      </c>
      <c r="I120" s="185"/>
      <c r="J120" s="186">
        <f>ROUND(I120*H120,2)</f>
        <v>0</v>
      </c>
      <c r="K120" s="187"/>
      <c r="L120" s="37"/>
      <c r="M120" s="188" t="s">
        <v>1</v>
      </c>
      <c r="N120" s="189" t="s">
        <v>39</v>
      </c>
      <c r="O120" s="69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2" t="s">
        <v>114</v>
      </c>
      <c r="AT120" s="192" t="s">
        <v>110</v>
      </c>
      <c r="AU120" s="192" t="s">
        <v>81</v>
      </c>
      <c r="AY120" s="15" t="s">
        <v>108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5" t="s">
        <v>79</v>
      </c>
      <c r="BK120" s="193">
        <f>ROUND(I120*H120,2)</f>
        <v>0</v>
      </c>
      <c r="BL120" s="15" t="s">
        <v>114</v>
      </c>
      <c r="BM120" s="192" t="s">
        <v>115</v>
      </c>
    </row>
    <row r="121" spans="1:65" s="2" customFormat="1" ht="19.5">
      <c r="A121" s="32"/>
      <c r="B121" s="33"/>
      <c r="C121" s="34"/>
      <c r="D121" s="194" t="s">
        <v>116</v>
      </c>
      <c r="E121" s="34"/>
      <c r="F121" s="195" t="s">
        <v>117</v>
      </c>
      <c r="G121" s="34"/>
      <c r="H121" s="34"/>
      <c r="I121" s="196"/>
      <c r="J121" s="34"/>
      <c r="K121" s="34"/>
      <c r="L121" s="37"/>
      <c r="M121" s="197"/>
      <c r="N121" s="198"/>
      <c r="O121" s="69"/>
      <c r="P121" s="69"/>
      <c r="Q121" s="69"/>
      <c r="R121" s="69"/>
      <c r="S121" s="69"/>
      <c r="T121" s="70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5" t="s">
        <v>116</v>
      </c>
      <c r="AU121" s="15" t="s">
        <v>81</v>
      </c>
    </row>
    <row r="122" spans="1:65" s="13" customFormat="1" ht="22.5">
      <c r="B122" s="199"/>
      <c r="C122" s="200"/>
      <c r="D122" s="194" t="s">
        <v>118</v>
      </c>
      <c r="E122" s="201" t="s">
        <v>1</v>
      </c>
      <c r="F122" s="202" t="s">
        <v>119</v>
      </c>
      <c r="G122" s="200"/>
      <c r="H122" s="203">
        <v>6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118</v>
      </c>
      <c r="AU122" s="209" t="s">
        <v>81</v>
      </c>
      <c r="AV122" s="13" t="s">
        <v>81</v>
      </c>
      <c r="AW122" s="13" t="s">
        <v>31</v>
      </c>
      <c r="AX122" s="13" t="s">
        <v>79</v>
      </c>
      <c r="AY122" s="209" t="s">
        <v>108</v>
      </c>
    </row>
    <row r="123" spans="1:65" s="2" customFormat="1" ht="37.9" customHeight="1">
      <c r="A123" s="32"/>
      <c r="B123" s="33"/>
      <c r="C123" s="180" t="s">
        <v>81</v>
      </c>
      <c r="D123" s="180" t="s">
        <v>110</v>
      </c>
      <c r="E123" s="181" t="s">
        <v>120</v>
      </c>
      <c r="F123" s="182" t="s">
        <v>121</v>
      </c>
      <c r="G123" s="183" t="s">
        <v>113</v>
      </c>
      <c r="H123" s="184">
        <v>8</v>
      </c>
      <c r="I123" s="185"/>
      <c r="J123" s="186">
        <f>ROUND(I123*H123,2)</f>
        <v>0</v>
      </c>
      <c r="K123" s="187"/>
      <c r="L123" s="37"/>
      <c r="M123" s="188" t="s">
        <v>1</v>
      </c>
      <c r="N123" s="189" t="s">
        <v>39</v>
      </c>
      <c r="O123" s="69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2" t="s">
        <v>114</v>
      </c>
      <c r="AT123" s="192" t="s">
        <v>110</v>
      </c>
      <c r="AU123" s="192" t="s">
        <v>81</v>
      </c>
      <c r="AY123" s="15" t="s">
        <v>108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5" t="s">
        <v>79</v>
      </c>
      <c r="BK123" s="193">
        <f>ROUND(I123*H123,2)</f>
        <v>0</v>
      </c>
      <c r="BL123" s="15" t="s">
        <v>114</v>
      </c>
      <c r="BM123" s="192" t="s">
        <v>122</v>
      </c>
    </row>
    <row r="124" spans="1:65" s="2" customFormat="1" ht="19.5">
      <c r="A124" s="32"/>
      <c r="B124" s="33"/>
      <c r="C124" s="34"/>
      <c r="D124" s="194" t="s">
        <v>116</v>
      </c>
      <c r="E124" s="34"/>
      <c r="F124" s="195" t="s">
        <v>117</v>
      </c>
      <c r="G124" s="34"/>
      <c r="H124" s="34"/>
      <c r="I124" s="196"/>
      <c r="J124" s="34"/>
      <c r="K124" s="34"/>
      <c r="L124" s="37"/>
      <c r="M124" s="197"/>
      <c r="N124" s="198"/>
      <c r="O124" s="69"/>
      <c r="P124" s="69"/>
      <c r="Q124" s="69"/>
      <c r="R124" s="69"/>
      <c r="S124" s="69"/>
      <c r="T124" s="70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5" t="s">
        <v>116</v>
      </c>
      <c r="AU124" s="15" t="s">
        <v>81</v>
      </c>
    </row>
    <row r="125" spans="1:65" s="13" customFormat="1" ht="22.5">
      <c r="B125" s="199"/>
      <c r="C125" s="200"/>
      <c r="D125" s="194" t="s">
        <v>118</v>
      </c>
      <c r="E125" s="201" t="s">
        <v>1</v>
      </c>
      <c r="F125" s="202" t="s">
        <v>123</v>
      </c>
      <c r="G125" s="200"/>
      <c r="H125" s="203">
        <v>8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118</v>
      </c>
      <c r="AU125" s="209" t="s">
        <v>81</v>
      </c>
      <c r="AV125" s="13" t="s">
        <v>81</v>
      </c>
      <c r="AW125" s="13" t="s">
        <v>31</v>
      </c>
      <c r="AX125" s="13" t="s">
        <v>79</v>
      </c>
      <c r="AY125" s="209" t="s">
        <v>108</v>
      </c>
    </row>
    <row r="126" spans="1:65" s="2" customFormat="1" ht="37.9" customHeight="1">
      <c r="A126" s="32"/>
      <c r="B126" s="33"/>
      <c r="C126" s="180" t="s">
        <v>124</v>
      </c>
      <c r="D126" s="180" t="s">
        <v>110</v>
      </c>
      <c r="E126" s="181" t="s">
        <v>125</v>
      </c>
      <c r="F126" s="182" t="s">
        <v>126</v>
      </c>
      <c r="G126" s="183" t="s">
        <v>113</v>
      </c>
      <c r="H126" s="184">
        <v>3</v>
      </c>
      <c r="I126" s="185"/>
      <c r="J126" s="186">
        <f>ROUND(I126*H126,2)</f>
        <v>0</v>
      </c>
      <c r="K126" s="187"/>
      <c r="L126" s="37"/>
      <c r="M126" s="188" t="s">
        <v>1</v>
      </c>
      <c r="N126" s="189" t="s">
        <v>39</v>
      </c>
      <c r="O126" s="69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2" t="s">
        <v>114</v>
      </c>
      <c r="AT126" s="192" t="s">
        <v>110</v>
      </c>
      <c r="AU126" s="192" t="s">
        <v>81</v>
      </c>
      <c r="AY126" s="15" t="s">
        <v>108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5" t="s">
        <v>79</v>
      </c>
      <c r="BK126" s="193">
        <f>ROUND(I126*H126,2)</f>
        <v>0</v>
      </c>
      <c r="BL126" s="15" t="s">
        <v>114</v>
      </c>
      <c r="BM126" s="192" t="s">
        <v>127</v>
      </c>
    </row>
    <row r="127" spans="1:65" s="2" customFormat="1" ht="19.5">
      <c r="A127" s="32"/>
      <c r="B127" s="33"/>
      <c r="C127" s="34"/>
      <c r="D127" s="194" t="s">
        <v>116</v>
      </c>
      <c r="E127" s="34"/>
      <c r="F127" s="195" t="s">
        <v>117</v>
      </c>
      <c r="G127" s="34"/>
      <c r="H127" s="34"/>
      <c r="I127" s="196"/>
      <c r="J127" s="34"/>
      <c r="K127" s="34"/>
      <c r="L127" s="37"/>
      <c r="M127" s="197"/>
      <c r="N127" s="198"/>
      <c r="O127" s="69"/>
      <c r="P127" s="69"/>
      <c r="Q127" s="69"/>
      <c r="R127" s="69"/>
      <c r="S127" s="69"/>
      <c r="T127" s="70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5" t="s">
        <v>116</v>
      </c>
      <c r="AU127" s="15" t="s">
        <v>81</v>
      </c>
    </row>
    <row r="128" spans="1:65" s="13" customFormat="1" ht="22.5">
      <c r="B128" s="199"/>
      <c r="C128" s="200"/>
      <c r="D128" s="194" t="s">
        <v>118</v>
      </c>
      <c r="E128" s="201" t="s">
        <v>1</v>
      </c>
      <c r="F128" s="202" t="s">
        <v>128</v>
      </c>
      <c r="G128" s="200"/>
      <c r="H128" s="203">
        <v>3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118</v>
      </c>
      <c r="AU128" s="209" t="s">
        <v>81</v>
      </c>
      <c r="AV128" s="13" t="s">
        <v>81</v>
      </c>
      <c r="AW128" s="13" t="s">
        <v>31</v>
      </c>
      <c r="AX128" s="13" t="s">
        <v>79</v>
      </c>
      <c r="AY128" s="209" t="s">
        <v>108</v>
      </c>
    </row>
    <row r="129" spans="1:65" s="2" customFormat="1" ht="37.9" customHeight="1">
      <c r="A129" s="32"/>
      <c r="B129" s="33"/>
      <c r="C129" s="180" t="s">
        <v>114</v>
      </c>
      <c r="D129" s="180" t="s">
        <v>110</v>
      </c>
      <c r="E129" s="181" t="s">
        <v>129</v>
      </c>
      <c r="F129" s="182" t="s">
        <v>130</v>
      </c>
      <c r="G129" s="183" t="s">
        <v>113</v>
      </c>
      <c r="H129" s="184">
        <v>7</v>
      </c>
      <c r="I129" s="185"/>
      <c r="J129" s="186">
        <f>ROUND(I129*H129,2)</f>
        <v>0</v>
      </c>
      <c r="K129" s="187"/>
      <c r="L129" s="37"/>
      <c r="M129" s="188" t="s">
        <v>1</v>
      </c>
      <c r="N129" s="189" t="s">
        <v>39</v>
      </c>
      <c r="O129" s="69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2" t="s">
        <v>114</v>
      </c>
      <c r="AT129" s="192" t="s">
        <v>110</v>
      </c>
      <c r="AU129" s="192" t="s">
        <v>81</v>
      </c>
      <c r="AY129" s="15" t="s">
        <v>108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5" t="s">
        <v>79</v>
      </c>
      <c r="BK129" s="193">
        <f>ROUND(I129*H129,2)</f>
        <v>0</v>
      </c>
      <c r="BL129" s="15" t="s">
        <v>114</v>
      </c>
      <c r="BM129" s="192" t="s">
        <v>131</v>
      </c>
    </row>
    <row r="130" spans="1:65" s="2" customFormat="1" ht="19.5">
      <c r="A130" s="32"/>
      <c r="B130" s="33"/>
      <c r="C130" s="34"/>
      <c r="D130" s="194" t="s">
        <v>116</v>
      </c>
      <c r="E130" s="34"/>
      <c r="F130" s="195" t="s">
        <v>117</v>
      </c>
      <c r="G130" s="34"/>
      <c r="H130" s="34"/>
      <c r="I130" s="196"/>
      <c r="J130" s="34"/>
      <c r="K130" s="34"/>
      <c r="L130" s="37"/>
      <c r="M130" s="197"/>
      <c r="N130" s="198"/>
      <c r="O130" s="69"/>
      <c r="P130" s="69"/>
      <c r="Q130" s="69"/>
      <c r="R130" s="69"/>
      <c r="S130" s="69"/>
      <c r="T130" s="70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5" t="s">
        <v>116</v>
      </c>
      <c r="AU130" s="15" t="s">
        <v>81</v>
      </c>
    </row>
    <row r="131" spans="1:65" s="13" customFormat="1" ht="22.5">
      <c r="B131" s="199"/>
      <c r="C131" s="200"/>
      <c r="D131" s="194" t="s">
        <v>118</v>
      </c>
      <c r="E131" s="201" t="s">
        <v>1</v>
      </c>
      <c r="F131" s="202" t="s">
        <v>132</v>
      </c>
      <c r="G131" s="200"/>
      <c r="H131" s="203">
        <v>7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118</v>
      </c>
      <c r="AU131" s="209" t="s">
        <v>81</v>
      </c>
      <c r="AV131" s="13" t="s">
        <v>81</v>
      </c>
      <c r="AW131" s="13" t="s">
        <v>31</v>
      </c>
      <c r="AX131" s="13" t="s">
        <v>79</v>
      </c>
      <c r="AY131" s="209" t="s">
        <v>108</v>
      </c>
    </row>
    <row r="132" spans="1:65" s="2" customFormat="1" ht="55.5" customHeight="1">
      <c r="A132" s="32"/>
      <c r="B132" s="33"/>
      <c r="C132" s="180" t="s">
        <v>133</v>
      </c>
      <c r="D132" s="180" t="s">
        <v>110</v>
      </c>
      <c r="E132" s="181" t="s">
        <v>134</v>
      </c>
      <c r="F132" s="182" t="s">
        <v>135</v>
      </c>
      <c r="G132" s="183" t="s">
        <v>136</v>
      </c>
      <c r="H132" s="184">
        <v>3364.5</v>
      </c>
      <c r="I132" s="185"/>
      <c r="J132" s="186">
        <f>ROUND(I132*H132,2)</f>
        <v>0</v>
      </c>
      <c r="K132" s="187"/>
      <c r="L132" s="37"/>
      <c r="M132" s="188" t="s">
        <v>1</v>
      </c>
      <c r="N132" s="189" t="s">
        <v>39</v>
      </c>
      <c r="O132" s="69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2" t="s">
        <v>114</v>
      </c>
      <c r="AT132" s="192" t="s">
        <v>110</v>
      </c>
      <c r="AU132" s="192" t="s">
        <v>81</v>
      </c>
      <c r="AY132" s="15" t="s">
        <v>108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5" t="s">
        <v>79</v>
      </c>
      <c r="BK132" s="193">
        <f>ROUND(I132*H132,2)</f>
        <v>0</v>
      </c>
      <c r="BL132" s="15" t="s">
        <v>114</v>
      </c>
      <c r="BM132" s="192" t="s">
        <v>137</v>
      </c>
    </row>
    <row r="133" spans="1:65" s="2" customFormat="1" ht="19.5">
      <c r="A133" s="32"/>
      <c r="B133" s="33"/>
      <c r="C133" s="34"/>
      <c r="D133" s="194" t="s">
        <v>116</v>
      </c>
      <c r="E133" s="34"/>
      <c r="F133" s="195" t="s">
        <v>117</v>
      </c>
      <c r="G133" s="34"/>
      <c r="H133" s="34"/>
      <c r="I133" s="196"/>
      <c r="J133" s="34"/>
      <c r="K133" s="34"/>
      <c r="L133" s="37"/>
      <c r="M133" s="197"/>
      <c r="N133" s="198"/>
      <c r="O133" s="69"/>
      <c r="P133" s="69"/>
      <c r="Q133" s="69"/>
      <c r="R133" s="69"/>
      <c r="S133" s="69"/>
      <c r="T133" s="70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116</v>
      </c>
      <c r="AU133" s="15" t="s">
        <v>81</v>
      </c>
    </row>
    <row r="134" spans="1:65" s="13" customFormat="1" ht="33.75">
      <c r="B134" s="199"/>
      <c r="C134" s="200"/>
      <c r="D134" s="194" t="s">
        <v>118</v>
      </c>
      <c r="E134" s="201" t="s">
        <v>1</v>
      </c>
      <c r="F134" s="202" t="s">
        <v>138</v>
      </c>
      <c r="G134" s="200"/>
      <c r="H134" s="203">
        <v>400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118</v>
      </c>
      <c r="AU134" s="209" t="s">
        <v>81</v>
      </c>
      <c r="AV134" s="13" t="s">
        <v>81</v>
      </c>
      <c r="AW134" s="13" t="s">
        <v>31</v>
      </c>
      <c r="AX134" s="13" t="s">
        <v>74</v>
      </c>
      <c r="AY134" s="209" t="s">
        <v>108</v>
      </c>
    </row>
    <row r="135" spans="1:65" s="13" customFormat="1" ht="33.75">
      <c r="B135" s="199"/>
      <c r="C135" s="200"/>
      <c r="D135" s="194" t="s">
        <v>118</v>
      </c>
      <c r="E135" s="201" t="s">
        <v>1</v>
      </c>
      <c r="F135" s="202" t="s">
        <v>139</v>
      </c>
      <c r="G135" s="200"/>
      <c r="H135" s="203">
        <v>409.5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118</v>
      </c>
      <c r="AU135" s="209" t="s">
        <v>81</v>
      </c>
      <c r="AV135" s="13" t="s">
        <v>81</v>
      </c>
      <c r="AW135" s="13" t="s">
        <v>31</v>
      </c>
      <c r="AX135" s="13" t="s">
        <v>74</v>
      </c>
      <c r="AY135" s="209" t="s">
        <v>108</v>
      </c>
    </row>
    <row r="136" spans="1:65" s="13" customFormat="1" ht="33.75">
      <c r="B136" s="199"/>
      <c r="C136" s="200"/>
      <c r="D136" s="194" t="s">
        <v>118</v>
      </c>
      <c r="E136" s="201" t="s">
        <v>1</v>
      </c>
      <c r="F136" s="202" t="s">
        <v>140</v>
      </c>
      <c r="G136" s="200"/>
      <c r="H136" s="203">
        <v>375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118</v>
      </c>
      <c r="AU136" s="209" t="s">
        <v>81</v>
      </c>
      <c r="AV136" s="13" t="s">
        <v>81</v>
      </c>
      <c r="AW136" s="13" t="s">
        <v>31</v>
      </c>
      <c r="AX136" s="13" t="s">
        <v>74</v>
      </c>
      <c r="AY136" s="209" t="s">
        <v>108</v>
      </c>
    </row>
    <row r="137" spans="1:65" s="13" customFormat="1" ht="33.75">
      <c r="B137" s="199"/>
      <c r="C137" s="200"/>
      <c r="D137" s="194" t="s">
        <v>118</v>
      </c>
      <c r="E137" s="201" t="s">
        <v>1</v>
      </c>
      <c r="F137" s="202" t="s">
        <v>141</v>
      </c>
      <c r="G137" s="200"/>
      <c r="H137" s="203">
        <v>780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118</v>
      </c>
      <c r="AU137" s="209" t="s">
        <v>81</v>
      </c>
      <c r="AV137" s="13" t="s">
        <v>81</v>
      </c>
      <c r="AW137" s="13" t="s">
        <v>31</v>
      </c>
      <c r="AX137" s="13" t="s">
        <v>74</v>
      </c>
      <c r="AY137" s="209" t="s">
        <v>108</v>
      </c>
    </row>
    <row r="138" spans="1:65" s="13" customFormat="1" ht="33.75">
      <c r="B138" s="199"/>
      <c r="C138" s="200"/>
      <c r="D138" s="194" t="s">
        <v>118</v>
      </c>
      <c r="E138" s="201" t="s">
        <v>1</v>
      </c>
      <c r="F138" s="202" t="s">
        <v>142</v>
      </c>
      <c r="G138" s="200"/>
      <c r="H138" s="203">
        <v>700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118</v>
      </c>
      <c r="AU138" s="209" t="s">
        <v>81</v>
      </c>
      <c r="AV138" s="13" t="s">
        <v>81</v>
      </c>
      <c r="AW138" s="13" t="s">
        <v>31</v>
      </c>
      <c r="AX138" s="13" t="s">
        <v>74</v>
      </c>
      <c r="AY138" s="209" t="s">
        <v>108</v>
      </c>
    </row>
    <row r="139" spans="1:65" s="13" customFormat="1" ht="33.75">
      <c r="B139" s="199"/>
      <c r="C139" s="200"/>
      <c r="D139" s="194" t="s">
        <v>118</v>
      </c>
      <c r="E139" s="201" t="s">
        <v>1</v>
      </c>
      <c r="F139" s="202" t="s">
        <v>143</v>
      </c>
      <c r="G139" s="200"/>
      <c r="H139" s="203">
        <v>700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118</v>
      </c>
      <c r="AU139" s="209" t="s">
        <v>81</v>
      </c>
      <c r="AV139" s="13" t="s">
        <v>81</v>
      </c>
      <c r="AW139" s="13" t="s">
        <v>31</v>
      </c>
      <c r="AX139" s="13" t="s">
        <v>74</v>
      </c>
      <c r="AY139" s="209" t="s">
        <v>108</v>
      </c>
    </row>
    <row r="140" spans="1:65" s="2" customFormat="1" ht="24.2" customHeight="1">
      <c r="A140" s="32"/>
      <c r="B140" s="33"/>
      <c r="C140" s="180" t="s">
        <v>144</v>
      </c>
      <c r="D140" s="180" t="s">
        <v>110</v>
      </c>
      <c r="E140" s="181" t="s">
        <v>145</v>
      </c>
      <c r="F140" s="182" t="s">
        <v>146</v>
      </c>
      <c r="G140" s="183" t="s">
        <v>147</v>
      </c>
      <c r="H140" s="184">
        <v>161.46299999999999</v>
      </c>
      <c r="I140" s="185"/>
      <c r="J140" s="186">
        <f>ROUND(I140*H140,2)</f>
        <v>0</v>
      </c>
      <c r="K140" s="187"/>
      <c r="L140" s="37"/>
      <c r="M140" s="188" t="s">
        <v>1</v>
      </c>
      <c r="N140" s="189" t="s">
        <v>39</v>
      </c>
      <c r="O140" s="69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2" t="s">
        <v>114</v>
      </c>
      <c r="AT140" s="192" t="s">
        <v>110</v>
      </c>
      <c r="AU140" s="192" t="s">
        <v>81</v>
      </c>
      <c r="AY140" s="15" t="s">
        <v>108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5" t="s">
        <v>79</v>
      </c>
      <c r="BK140" s="193">
        <f>ROUND(I140*H140,2)</f>
        <v>0</v>
      </c>
      <c r="BL140" s="15" t="s">
        <v>114</v>
      </c>
      <c r="BM140" s="192" t="s">
        <v>148</v>
      </c>
    </row>
    <row r="141" spans="1:65" s="2" customFormat="1" ht="39">
      <c r="A141" s="32"/>
      <c r="B141" s="33"/>
      <c r="C141" s="34"/>
      <c r="D141" s="194" t="s">
        <v>116</v>
      </c>
      <c r="E141" s="34"/>
      <c r="F141" s="195" t="s">
        <v>149</v>
      </c>
      <c r="G141" s="34"/>
      <c r="H141" s="34"/>
      <c r="I141" s="196"/>
      <c r="J141" s="34"/>
      <c r="K141" s="34"/>
      <c r="L141" s="37"/>
      <c r="M141" s="197"/>
      <c r="N141" s="198"/>
      <c r="O141" s="69"/>
      <c r="P141" s="69"/>
      <c r="Q141" s="69"/>
      <c r="R141" s="69"/>
      <c r="S141" s="69"/>
      <c r="T141" s="70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5" t="s">
        <v>116</v>
      </c>
      <c r="AU141" s="15" t="s">
        <v>81</v>
      </c>
    </row>
    <row r="142" spans="1:65" s="13" customFormat="1" ht="22.5">
      <c r="B142" s="199"/>
      <c r="C142" s="200"/>
      <c r="D142" s="194" t="s">
        <v>118</v>
      </c>
      <c r="E142" s="201" t="s">
        <v>1</v>
      </c>
      <c r="F142" s="202" t="s">
        <v>150</v>
      </c>
      <c r="G142" s="200"/>
      <c r="H142" s="203">
        <v>25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118</v>
      </c>
      <c r="AU142" s="209" t="s">
        <v>81</v>
      </c>
      <c r="AV142" s="13" t="s">
        <v>81</v>
      </c>
      <c r="AW142" s="13" t="s">
        <v>31</v>
      </c>
      <c r="AX142" s="13" t="s">
        <v>74</v>
      </c>
      <c r="AY142" s="209" t="s">
        <v>108</v>
      </c>
    </row>
    <row r="143" spans="1:65" s="13" customFormat="1" ht="22.5">
      <c r="B143" s="199"/>
      <c r="C143" s="200"/>
      <c r="D143" s="194" t="s">
        <v>118</v>
      </c>
      <c r="E143" s="201" t="s">
        <v>1</v>
      </c>
      <c r="F143" s="202" t="s">
        <v>151</v>
      </c>
      <c r="G143" s="200"/>
      <c r="H143" s="203">
        <v>23.4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118</v>
      </c>
      <c r="AU143" s="209" t="s">
        <v>81</v>
      </c>
      <c r="AV143" s="13" t="s">
        <v>81</v>
      </c>
      <c r="AW143" s="13" t="s">
        <v>31</v>
      </c>
      <c r="AX143" s="13" t="s">
        <v>74</v>
      </c>
      <c r="AY143" s="209" t="s">
        <v>108</v>
      </c>
    </row>
    <row r="144" spans="1:65" s="13" customFormat="1" ht="22.5">
      <c r="B144" s="199"/>
      <c r="C144" s="200"/>
      <c r="D144" s="194" t="s">
        <v>118</v>
      </c>
      <c r="E144" s="201" t="s">
        <v>1</v>
      </c>
      <c r="F144" s="202" t="s">
        <v>152</v>
      </c>
      <c r="G144" s="200"/>
      <c r="H144" s="203">
        <v>14.063000000000001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118</v>
      </c>
      <c r="AU144" s="209" t="s">
        <v>81</v>
      </c>
      <c r="AV144" s="13" t="s">
        <v>81</v>
      </c>
      <c r="AW144" s="13" t="s">
        <v>31</v>
      </c>
      <c r="AX144" s="13" t="s">
        <v>74</v>
      </c>
      <c r="AY144" s="209" t="s">
        <v>108</v>
      </c>
    </row>
    <row r="145" spans="1:65" s="13" customFormat="1" ht="22.5">
      <c r="B145" s="199"/>
      <c r="C145" s="200"/>
      <c r="D145" s="194" t="s">
        <v>118</v>
      </c>
      <c r="E145" s="201" t="s">
        <v>1</v>
      </c>
      <c r="F145" s="202" t="s">
        <v>153</v>
      </c>
      <c r="G145" s="200"/>
      <c r="H145" s="203">
        <v>39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118</v>
      </c>
      <c r="AU145" s="209" t="s">
        <v>81</v>
      </c>
      <c r="AV145" s="13" t="s">
        <v>81</v>
      </c>
      <c r="AW145" s="13" t="s">
        <v>31</v>
      </c>
      <c r="AX145" s="13" t="s">
        <v>74</v>
      </c>
      <c r="AY145" s="209" t="s">
        <v>108</v>
      </c>
    </row>
    <row r="146" spans="1:65" s="13" customFormat="1" ht="22.5">
      <c r="B146" s="199"/>
      <c r="C146" s="200"/>
      <c r="D146" s="194" t="s">
        <v>118</v>
      </c>
      <c r="E146" s="201" t="s">
        <v>1</v>
      </c>
      <c r="F146" s="202" t="s">
        <v>154</v>
      </c>
      <c r="G146" s="200"/>
      <c r="H146" s="203">
        <v>30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118</v>
      </c>
      <c r="AU146" s="209" t="s">
        <v>81</v>
      </c>
      <c r="AV146" s="13" t="s">
        <v>81</v>
      </c>
      <c r="AW146" s="13" t="s">
        <v>31</v>
      </c>
      <c r="AX146" s="13" t="s">
        <v>74</v>
      </c>
      <c r="AY146" s="209" t="s">
        <v>108</v>
      </c>
    </row>
    <row r="147" spans="1:65" s="13" customFormat="1" ht="22.5">
      <c r="B147" s="199"/>
      <c r="C147" s="200"/>
      <c r="D147" s="194" t="s">
        <v>118</v>
      </c>
      <c r="E147" s="201" t="s">
        <v>1</v>
      </c>
      <c r="F147" s="202" t="s">
        <v>155</v>
      </c>
      <c r="G147" s="200"/>
      <c r="H147" s="203">
        <v>30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118</v>
      </c>
      <c r="AU147" s="209" t="s">
        <v>81</v>
      </c>
      <c r="AV147" s="13" t="s">
        <v>81</v>
      </c>
      <c r="AW147" s="13" t="s">
        <v>31</v>
      </c>
      <c r="AX147" s="13" t="s">
        <v>74</v>
      </c>
      <c r="AY147" s="209" t="s">
        <v>108</v>
      </c>
    </row>
    <row r="148" spans="1:65" s="2" customFormat="1" ht="55.5" customHeight="1">
      <c r="A148" s="32"/>
      <c r="B148" s="33"/>
      <c r="C148" s="180" t="s">
        <v>156</v>
      </c>
      <c r="D148" s="180" t="s">
        <v>110</v>
      </c>
      <c r="E148" s="181" t="s">
        <v>157</v>
      </c>
      <c r="F148" s="182" t="s">
        <v>158</v>
      </c>
      <c r="G148" s="183" t="s">
        <v>147</v>
      </c>
      <c r="H148" s="184">
        <v>10.75</v>
      </c>
      <c r="I148" s="185"/>
      <c r="J148" s="186">
        <f>ROUND(I148*H148,2)</f>
        <v>0</v>
      </c>
      <c r="K148" s="187"/>
      <c r="L148" s="37"/>
      <c r="M148" s="188" t="s">
        <v>1</v>
      </c>
      <c r="N148" s="189" t="s">
        <v>39</v>
      </c>
      <c r="O148" s="69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2" t="s">
        <v>114</v>
      </c>
      <c r="AT148" s="192" t="s">
        <v>110</v>
      </c>
      <c r="AU148" s="192" t="s">
        <v>81</v>
      </c>
      <c r="AY148" s="15" t="s">
        <v>108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5" t="s">
        <v>79</v>
      </c>
      <c r="BK148" s="193">
        <f>ROUND(I148*H148,2)</f>
        <v>0</v>
      </c>
      <c r="BL148" s="15" t="s">
        <v>114</v>
      </c>
      <c r="BM148" s="192" t="s">
        <v>159</v>
      </c>
    </row>
    <row r="149" spans="1:65" s="2" customFormat="1" ht="29.25">
      <c r="A149" s="32"/>
      <c r="B149" s="33"/>
      <c r="C149" s="34"/>
      <c r="D149" s="194" t="s">
        <v>116</v>
      </c>
      <c r="E149" s="34"/>
      <c r="F149" s="195" t="s">
        <v>160</v>
      </c>
      <c r="G149" s="34"/>
      <c r="H149" s="34"/>
      <c r="I149" s="196"/>
      <c r="J149" s="34"/>
      <c r="K149" s="34"/>
      <c r="L149" s="37"/>
      <c r="M149" s="197"/>
      <c r="N149" s="198"/>
      <c r="O149" s="69"/>
      <c r="P149" s="69"/>
      <c r="Q149" s="69"/>
      <c r="R149" s="69"/>
      <c r="S149" s="69"/>
      <c r="T149" s="70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5" t="s">
        <v>116</v>
      </c>
      <c r="AU149" s="15" t="s">
        <v>81</v>
      </c>
    </row>
    <row r="150" spans="1:65" s="13" customFormat="1" ht="22.5">
      <c r="B150" s="199"/>
      <c r="C150" s="200"/>
      <c r="D150" s="194" t="s">
        <v>118</v>
      </c>
      <c r="E150" s="201" t="s">
        <v>1</v>
      </c>
      <c r="F150" s="202" t="s">
        <v>161</v>
      </c>
      <c r="G150" s="200"/>
      <c r="H150" s="203">
        <v>2.35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118</v>
      </c>
      <c r="AU150" s="209" t="s">
        <v>81</v>
      </c>
      <c r="AV150" s="13" t="s">
        <v>81</v>
      </c>
      <c r="AW150" s="13" t="s">
        <v>31</v>
      </c>
      <c r="AX150" s="13" t="s">
        <v>74</v>
      </c>
      <c r="AY150" s="209" t="s">
        <v>108</v>
      </c>
    </row>
    <row r="151" spans="1:65" s="13" customFormat="1" ht="22.5">
      <c r="B151" s="199"/>
      <c r="C151" s="200"/>
      <c r="D151" s="194" t="s">
        <v>118</v>
      </c>
      <c r="E151" s="201" t="s">
        <v>1</v>
      </c>
      <c r="F151" s="202" t="s">
        <v>162</v>
      </c>
      <c r="G151" s="200"/>
      <c r="H151" s="203">
        <v>5.65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118</v>
      </c>
      <c r="AU151" s="209" t="s">
        <v>81</v>
      </c>
      <c r="AV151" s="13" t="s">
        <v>81</v>
      </c>
      <c r="AW151" s="13" t="s">
        <v>31</v>
      </c>
      <c r="AX151" s="13" t="s">
        <v>74</v>
      </c>
      <c r="AY151" s="209" t="s">
        <v>108</v>
      </c>
    </row>
    <row r="152" spans="1:65" s="13" customFormat="1" ht="22.5">
      <c r="B152" s="199"/>
      <c r="C152" s="200"/>
      <c r="D152" s="194" t="s">
        <v>118</v>
      </c>
      <c r="E152" s="201" t="s">
        <v>1</v>
      </c>
      <c r="F152" s="202" t="s">
        <v>163</v>
      </c>
      <c r="G152" s="200"/>
      <c r="H152" s="203">
        <v>2.75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118</v>
      </c>
      <c r="AU152" s="209" t="s">
        <v>81</v>
      </c>
      <c r="AV152" s="13" t="s">
        <v>81</v>
      </c>
      <c r="AW152" s="13" t="s">
        <v>31</v>
      </c>
      <c r="AX152" s="13" t="s">
        <v>74</v>
      </c>
      <c r="AY152" s="209" t="s">
        <v>108</v>
      </c>
    </row>
    <row r="153" spans="1:65" s="2" customFormat="1" ht="49.15" customHeight="1">
      <c r="A153" s="32"/>
      <c r="B153" s="33"/>
      <c r="C153" s="180" t="s">
        <v>164</v>
      </c>
      <c r="D153" s="180" t="s">
        <v>110</v>
      </c>
      <c r="E153" s="181" t="s">
        <v>165</v>
      </c>
      <c r="F153" s="182" t="s">
        <v>166</v>
      </c>
      <c r="G153" s="183" t="s">
        <v>147</v>
      </c>
      <c r="H153" s="184">
        <v>7.4</v>
      </c>
      <c r="I153" s="185"/>
      <c r="J153" s="186">
        <f>ROUND(I153*H153,2)</f>
        <v>0</v>
      </c>
      <c r="K153" s="187"/>
      <c r="L153" s="37"/>
      <c r="M153" s="188" t="s">
        <v>1</v>
      </c>
      <c r="N153" s="189" t="s">
        <v>39</v>
      </c>
      <c r="O153" s="69"/>
      <c r="P153" s="190">
        <f>O153*H153</f>
        <v>0</v>
      </c>
      <c r="Q153" s="190">
        <v>1.58E-3</v>
      </c>
      <c r="R153" s="190">
        <f>Q153*H153</f>
        <v>1.1692000000000001E-2</v>
      </c>
      <c r="S153" s="190">
        <v>0</v>
      </c>
      <c r="T153" s="19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92" t="s">
        <v>114</v>
      </c>
      <c r="AT153" s="192" t="s">
        <v>110</v>
      </c>
      <c r="AU153" s="192" t="s">
        <v>81</v>
      </c>
      <c r="AY153" s="15" t="s">
        <v>108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5" t="s">
        <v>79</v>
      </c>
      <c r="BK153" s="193">
        <f>ROUND(I153*H153,2)</f>
        <v>0</v>
      </c>
      <c r="BL153" s="15" t="s">
        <v>114</v>
      </c>
      <c r="BM153" s="192" t="s">
        <v>167</v>
      </c>
    </row>
    <row r="154" spans="1:65" s="2" customFormat="1" ht="19.5">
      <c r="A154" s="32"/>
      <c r="B154" s="33"/>
      <c r="C154" s="34"/>
      <c r="D154" s="194" t="s">
        <v>116</v>
      </c>
      <c r="E154" s="34"/>
      <c r="F154" s="195" t="s">
        <v>168</v>
      </c>
      <c r="G154" s="34"/>
      <c r="H154" s="34"/>
      <c r="I154" s="196"/>
      <c r="J154" s="34"/>
      <c r="K154" s="34"/>
      <c r="L154" s="37"/>
      <c r="M154" s="197"/>
      <c r="N154" s="198"/>
      <c r="O154" s="69"/>
      <c r="P154" s="69"/>
      <c r="Q154" s="69"/>
      <c r="R154" s="69"/>
      <c r="S154" s="69"/>
      <c r="T154" s="70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5" t="s">
        <v>116</v>
      </c>
      <c r="AU154" s="15" t="s">
        <v>81</v>
      </c>
    </row>
    <row r="155" spans="1:65" s="13" customFormat="1" ht="22.5">
      <c r="B155" s="199"/>
      <c r="C155" s="200"/>
      <c r="D155" s="194" t="s">
        <v>118</v>
      </c>
      <c r="E155" s="201" t="s">
        <v>1</v>
      </c>
      <c r="F155" s="202" t="s">
        <v>169</v>
      </c>
      <c r="G155" s="200"/>
      <c r="H155" s="203">
        <v>3.15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118</v>
      </c>
      <c r="AU155" s="209" t="s">
        <v>81</v>
      </c>
      <c r="AV155" s="13" t="s">
        <v>81</v>
      </c>
      <c r="AW155" s="13" t="s">
        <v>31</v>
      </c>
      <c r="AX155" s="13" t="s">
        <v>74</v>
      </c>
      <c r="AY155" s="209" t="s">
        <v>108</v>
      </c>
    </row>
    <row r="156" spans="1:65" s="13" customFormat="1" ht="22.5">
      <c r="B156" s="199"/>
      <c r="C156" s="200"/>
      <c r="D156" s="194" t="s">
        <v>118</v>
      </c>
      <c r="E156" s="201" t="s">
        <v>1</v>
      </c>
      <c r="F156" s="202" t="s">
        <v>170</v>
      </c>
      <c r="G156" s="200"/>
      <c r="H156" s="203">
        <v>4.25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118</v>
      </c>
      <c r="AU156" s="209" t="s">
        <v>81</v>
      </c>
      <c r="AV156" s="13" t="s">
        <v>81</v>
      </c>
      <c r="AW156" s="13" t="s">
        <v>31</v>
      </c>
      <c r="AX156" s="13" t="s">
        <v>74</v>
      </c>
      <c r="AY156" s="209" t="s">
        <v>108</v>
      </c>
    </row>
    <row r="157" spans="1:65" s="2" customFormat="1" ht="55.5" customHeight="1">
      <c r="A157" s="32"/>
      <c r="B157" s="33"/>
      <c r="C157" s="180" t="s">
        <v>171</v>
      </c>
      <c r="D157" s="180" t="s">
        <v>110</v>
      </c>
      <c r="E157" s="181" t="s">
        <v>172</v>
      </c>
      <c r="F157" s="182" t="s">
        <v>173</v>
      </c>
      <c r="G157" s="183" t="s">
        <v>147</v>
      </c>
      <c r="H157" s="184">
        <v>138.15</v>
      </c>
      <c r="I157" s="185"/>
      <c r="J157" s="186">
        <f>ROUND(I157*H157,2)</f>
        <v>0</v>
      </c>
      <c r="K157" s="187"/>
      <c r="L157" s="37"/>
      <c r="M157" s="188" t="s">
        <v>1</v>
      </c>
      <c r="N157" s="189" t="s">
        <v>39</v>
      </c>
      <c r="O157" s="69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92" t="s">
        <v>114</v>
      </c>
      <c r="AT157" s="192" t="s">
        <v>110</v>
      </c>
      <c r="AU157" s="192" t="s">
        <v>81</v>
      </c>
      <c r="AY157" s="15" t="s">
        <v>108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5" t="s">
        <v>79</v>
      </c>
      <c r="BK157" s="193">
        <f>ROUND(I157*H157,2)</f>
        <v>0</v>
      </c>
      <c r="BL157" s="15" t="s">
        <v>114</v>
      </c>
      <c r="BM157" s="192" t="s">
        <v>174</v>
      </c>
    </row>
    <row r="158" spans="1:65" s="2" customFormat="1" ht="19.5">
      <c r="A158" s="32"/>
      <c r="B158" s="33"/>
      <c r="C158" s="34"/>
      <c r="D158" s="194" t="s">
        <v>116</v>
      </c>
      <c r="E158" s="34"/>
      <c r="F158" s="195" t="s">
        <v>175</v>
      </c>
      <c r="G158" s="34"/>
      <c r="H158" s="34"/>
      <c r="I158" s="196"/>
      <c r="J158" s="34"/>
      <c r="K158" s="34"/>
      <c r="L158" s="37"/>
      <c r="M158" s="197"/>
      <c r="N158" s="198"/>
      <c r="O158" s="69"/>
      <c r="P158" s="69"/>
      <c r="Q158" s="69"/>
      <c r="R158" s="69"/>
      <c r="S158" s="69"/>
      <c r="T158" s="70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5" t="s">
        <v>116</v>
      </c>
      <c r="AU158" s="15" t="s">
        <v>81</v>
      </c>
    </row>
    <row r="159" spans="1:65" s="13" customFormat="1" ht="11.25">
      <c r="B159" s="199"/>
      <c r="C159" s="200"/>
      <c r="D159" s="194" t="s">
        <v>118</v>
      </c>
      <c r="E159" s="201" t="s">
        <v>1</v>
      </c>
      <c r="F159" s="202" t="s">
        <v>176</v>
      </c>
      <c r="G159" s="200"/>
      <c r="H159" s="203">
        <v>138.15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118</v>
      </c>
      <c r="AU159" s="209" t="s">
        <v>81</v>
      </c>
      <c r="AV159" s="13" t="s">
        <v>81</v>
      </c>
      <c r="AW159" s="13" t="s">
        <v>31</v>
      </c>
      <c r="AX159" s="13" t="s">
        <v>74</v>
      </c>
      <c r="AY159" s="209" t="s">
        <v>108</v>
      </c>
    </row>
    <row r="160" spans="1:65" s="2" customFormat="1" ht="55.5" customHeight="1">
      <c r="A160" s="32"/>
      <c r="B160" s="33"/>
      <c r="C160" s="180" t="s">
        <v>177</v>
      </c>
      <c r="D160" s="180" t="s">
        <v>110</v>
      </c>
      <c r="E160" s="181" t="s">
        <v>178</v>
      </c>
      <c r="F160" s="182" t="s">
        <v>179</v>
      </c>
      <c r="G160" s="183" t="s">
        <v>147</v>
      </c>
      <c r="H160" s="184">
        <v>138.15</v>
      </c>
      <c r="I160" s="185"/>
      <c r="J160" s="186">
        <f>ROUND(I160*H160,2)</f>
        <v>0</v>
      </c>
      <c r="K160" s="187"/>
      <c r="L160" s="37"/>
      <c r="M160" s="188" t="s">
        <v>1</v>
      </c>
      <c r="N160" s="189" t="s">
        <v>39</v>
      </c>
      <c r="O160" s="69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92" t="s">
        <v>114</v>
      </c>
      <c r="AT160" s="192" t="s">
        <v>110</v>
      </c>
      <c r="AU160" s="192" t="s">
        <v>81</v>
      </c>
      <c r="AY160" s="15" t="s">
        <v>108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5" t="s">
        <v>79</v>
      </c>
      <c r="BK160" s="193">
        <f>ROUND(I160*H160,2)</f>
        <v>0</v>
      </c>
      <c r="BL160" s="15" t="s">
        <v>114</v>
      </c>
      <c r="BM160" s="192" t="s">
        <v>180</v>
      </c>
    </row>
    <row r="161" spans="1:65" s="2" customFormat="1" ht="19.5">
      <c r="A161" s="32"/>
      <c r="B161" s="33"/>
      <c r="C161" s="34"/>
      <c r="D161" s="194" t="s">
        <v>116</v>
      </c>
      <c r="E161" s="34"/>
      <c r="F161" s="195" t="s">
        <v>175</v>
      </c>
      <c r="G161" s="34"/>
      <c r="H161" s="34"/>
      <c r="I161" s="196"/>
      <c r="J161" s="34"/>
      <c r="K161" s="34"/>
      <c r="L161" s="37"/>
      <c r="M161" s="197"/>
      <c r="N161" s="198"/>
      <c r="O161" s="69"/>
      <c r="P161" s="69"/>
      <c r="Q161" s="69"/>
      <c r="R161" s="69"/>
      <c r="S161" s="69"/>
      <c r="T161" s="70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5" t="s">
        <v>116</v>
      </c>
      <c r="AU161" s="15" t="s">
        <v>81</v>
      </c>
    </row>
    <row r="162" spans="1:65" s="13" customFormat="1" ht="22.5">
      <c r="B162" s="199"/>
      <c r="C162" s="200"/>
      <c r="D162" s="194" t="s">
        <v>118</v>
      </c>
      <c r="E162" s="201" t="s">
        <v>1</v>
      </c>
      <c r="F162" s="202" t="s">
        <v>181</v>
      </c>
      <c r="G162" s="200"/>
      <c r="H162" s="203">
        <v>138.15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118</v>
      </c>
      <c r="AU162" s="209" t="s">
        <v>81</v>
      </c>
      <c r="AV162" s="13" t="s">
        <v>81</v>
      </c>
      <c r="AW162" s="13" t="s">
        <v>31</v>
      </c>
      <c r="AX162" s="13" t="s">
        <v>79</v>
      </c>
      <c r="AY162" s="209" t="s">
        <v>108</v>
      </c>
    </row>
    <row r="163" spans="1:65" s="12" customFormat="1" ht="25.9" customHeight="1">
      <c r="B163" s="164"/>
      <c r="C163" s="165"/>
      <c r="D163" s="166" t="s">
        <v>73</v>
      </c>
      <c r="E163" s="167" t="s">
        <v>182</v>
      </c>
      <c r="F163" s="167" t="s">
        <v>183</v>
      </c>
      <c r="G163" s="165"/>
      <c r="H163" s="165"/>
      <c r="I163" s="168"/>
      <c r="J163" s="169">
        <f>BK163</f>
        <v>0</v>
      </c>
      <c r="K163" s="165"/>
      <c r="L163" s="170"/>
      <c r="M163" s="171"/>
      <c r="N163" s="172"/>
      <c r="O163" s="172"/>
      <c r="P163" s="173">
        <f>P164+P168</f>
        <v>0</v>
      </c>
      <c r="Q163" s="172"/>
      <c r="R163" s="173">
        <f>R164+R168</f>
        <v>0</v>
      </c>
      <c r="S163" s="172"/>
      <c r="T163" s="174">
        <f>T164+T168</f>
        <v>0</v>
      </c>
      <c r="AR163" s="175" t="s">
        <v>133</v>
      </c>
      <c r="AT163" s="176" t="s">
        <v>73</v>
      </c>
      <c r="AU163" s="176" t="s">
        <v>74</v>
      </c>
      <c r="AY163" s="175" t="s">
        <v>108</v>
      </c>
      <c r="BK163" s="177">
        <f>BK164+BK168</f>
        <v>0</v>
      </c>
    </row>
    <row r="164" spans="1:65" s="12" customFormat="1" ht="22.9" customHeight="1">
      <c r="B164" s="164"/>
      <c r="C164" s="165"/>
      <c r="D164" s="166" t="s">
        <v>73</v>
      </c>
      <c r="E164" s="178" t="s">
        <v>184</v>
      </c>
      <c r="F164" s="178" t="s">
        <v>185</v>
      </c>
      <c r="G164" s="165"/>
      <c r="H164" s="165"/>
      <c r="I164" s="168"/>
      <c r="J164" s="179">
        <f>BK164</f>
        <v>0</v>
      </c>
      <c r="K164" s="165"/>
      <c r="L164" s="170"/>
      <c r="M164" s="171"/>
      <c r="N164" s="172"/>
      <c r="O164" s="172"/>
      <c r="P164" s="173">
        <f>SUM(P165:P167)</f>
        <v>0</v>
      </c>
      <c r="Q164" s="172"/>
      <c r="R164" s="173">
        <f>SUM(R165:R167)</f>
        <v>0</v>
      </c>
      <c r="S164" s="172"/>
      <c r="T164" s="174">
        <f>SUM(T165:T167)</f>
        <v>0</v>
      </c>
      <c r="AR164" s="175" t="s">
        <v>133</v>
      </c>
      <c r="AT164" s="176" t="s">
        <v>73</v>
      </c>
      <c r="AU164" s="176" t="s">
        <v>79</v>
      </c>
      <c r="AY164" s="175" t="s">
        <v>108</v>
      </c>
      <c r="BK164" s="177">
        <f>SUM(BK165:BK167)</f>
        <v>0</v>
      </c>
    </row>
    <row r="165" spans="1:65" s="2" customFormat="1" ht="16.5" customHeight="1">
      <c r="A165" s="32"/>
      <c r="B165" s="33"/>
      <c r="C165" s="180" t="s">
        <v>186</v>
      </c>
      <c r="D165" s="180" t="s">
        <v>110</v>
      </c>
      <c r="E165" s="181" t="s">
        <v>187</v>
      </c>
      <c r="F165" s="182" t="s">
        <v>188</v>
      </c>
      <c r="G165" s="183" t="s">
        <v>136</v>
      </c>
      <c r="H165" s="184">
        <v>150</v>
      </c>
      <c r="I165" s="185"/>
      <c r="J165" s="186">
        <f>ROUND(I165*H165,2)</f>
        <v>0</v>
      </c>
      <c r="K165" s="187"/>
      <c r="L165" s="37"/>
      <c r="M165" s="188" t="s">
        <v>1</v>
      </c>
      <c r="N165" s="189" t="s">
        <v>39</v>
      </c>
      <c r="O165" s="69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92" t="s">
        <v>189</v>
      </c>
      <c r="AT165" s="192" t="s">
        <v>110</v>
      </c>
      <c r="AU165" s="192" t="s">
        <v>81</v>
      </c>
      <c r="AY165" s="15" t="s">
        <v>108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5" t="s">
        <v>79</v>
      </c>
      <c r="BK165" s="193">
        <f>ROUND(I165*H165,2)</f>
        <v>0</v>
      </c>
      <c r="BL165" s="15" t="s">
        <v>189</v>
      </c>
      <c r="BM165" s="192" t="s">
        <v>190</v>
      </c>
    </row>
    <row r="166" spans="1:65" s="2" customFormat="1" ht="29.25">
      <c r="A166" s="32"/>
      <c r="B166" s="33"/>
      <c r="C166" s="34"/>
      <c r="D166" s="194" t="s">
        <v>116</v>
      </c>
      <c r="E166" s="34"/>
      <c r="F166" s="195" t="s">
        <v>191</v>
      </c>
      <c r="G166" s="34"/>
      <c r="H166" s="34"/>
      <c r="I166" s="196"/>
      <c r="J166" s="34"/>
      <c r="K166" s="34"/>
      <c r="L166" s="37"/>
      <c r="M166" s="197"/>
      <c r="N166" s="198"/>
      <c r="O166" s="69"/>
      <c r="P166" s="69"/>
      <c r="Q166" s="69"/>
      <c r="R166" s="69"/>
      <c r="S166" s="69"/>
      <c r="T166" s="70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5" t="s">
        <v>116</v>
      </c>
      <c r="AU166" s="15" t="s">
        <v>81</v>
      </c>
    </row>
    <row r="167" spans="1:65" s="13" customFormat="1" ht="22.5">
      <c r="B167" s="199"/>
      <c r="C167" s="200"/>
      <c r="D167" s="194" t="s">
        <v>118</v>
      </c>
      <c r="E167" s="201" t="s">
        <v>1</v>
      </c>
      <c r="F167" s="202" t="s">
        <v>192</v>
      </c>
      <c r="G167" s="200"/>
      <c r="H167" s="203">
        <v>150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118</v>
      </c>
      <c r="AU167" s="209" t="s">
        <v>81</v>
      </c>
      <c r="AV167" s="13" t="s">
        <v>81</v>
      </c>
      <c r="AW167" s="13" t="s">
        <v>31</v>
      </c>
      <c r="AX167" s="13" t="s">
        <v>74</v>
      </c>
      <c r="AY167" s="209" t="s">
        <v>108</v>
      </c>
    </row>
    <row r="168" spans="1:65" s="12" customFormat="1" ht="22.9" customHeight="1">
      <c r="B168" s="164"/>
      <c r="C168" s="165"/>
      <c r="D168" s="166" t="s">
        <v>73</v>
      </c>
      <c r="E168" s="178" t="s">
        <v>193</v>
      </c>
      <c r="F168" s="178" t="s">
        <v>194</v>
      </c>
      <c r="G168" s="165"/>
      <c r="H168" s="165"/>
      <c r="I168" s="168"/>
      <c r="J168" s="179">
        <f>BK168</f>
        <v>0</v>
      </c>
      <c r="K168" s="165"/>
      <c r="L168" s="170"/>
      <c r="M168" s="210"/>
      <c r="N168" s="211"/>
      <c r="O168" s="211"/>
      <c r="P168" s="212">
        <v>0</v>
      </c>
      <c r="Q168" s="211"/>
      <c r="R168" s="212">
        <v>0</v>
      </c>
      <c r="S168" s="211"/>
      <c r="T168" s="213">
        <v>0</v>
      </c>
      <c r="AR168" s="175" t="s">
        <v>133</v>
      </c>
      <c r="AT168" s="176" t="s">
        <v>73</v>
      </c>
      <c r="AU168" s="176" t="s">
        <v>79</v>
      </c>
      <c r="AY168" s="175" t="s">
        <v>108</v>
      </c>
      <c r="BK168" s="177">
        <v>0</v>
      </c>
    </row>
    <row r="169" spans="1:65" s="2" customFormat="1" ht="6.95" customHeight="1">
      <c r="A169" s="32"/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37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sheetProtection algorithmName="SHA-512" hashValue="N41JXNLbJxAFiphjkDG0rglYBUmycWjw4iizbzCnc8NnaYolTg4LPgZEICu0N2KID8HfwifuS4ZotmQlVFjzYQ==" saltValue="Ml2iay2gh/YKY/iPNfzkGE3EeYb5mh1Bs67nCzg4rliyx8nQI3Ft5sYVC3WYMEjxpv8W23Kb1rb98y4/4HCrtw==" spinCount="100000" sheet="1" objects="1" scenarios="1" formatColumns="0" formatRows="0" autoFilter="0"/>
  <autoFilter ref="C116:K168"/>
  <mergeCells count="6">
    <mergeCell ref="L2:V2"/>
    <mergeCell ref="E7:H7"/>
    <mergeCell ref="E16:H16"/>
    <mergeCell ref="E25:H25"/>
    <mergeCell ref="E85:H85"/>
    <mergeCell ref="E109:H10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2024-001 - Boršov nad Vlt...</vt:lpstr>
      <vt:lpstr>'2024-001 - Boršov nad Vlt...'!Názvy_tisku</vt:lpstr>
      <vt:lpstr>'Rekapitulace stavby'!Názvy_tisku</vt:lpstr>
      <vt:lpstr>'2024-001 - Boršov nad Vlt...'!Oblast_tisku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Štábl</dc:creator>
  <cp:lastModifiedBy>uzivatel</cp:lastModifiedBy>
  <dcterms:created xsi:type="dcterms:W3CDTF">2024-01-12T10:56:07Z</dcterms:created>
  <dcterms:modified xsi:type="dcterms:W3CDTF">2024-01-18T12:11:58Z</dcterms:modified>
</cp:coreProperties>
</file>